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550" activeTab="1"/>
  </bookViews>
  <sheets>
    <sheet name="2015_cerp151231" sheetId="1" r:id="rId1"/>
    <sheet name="2016v1" sheetId="2" r:id="rId2"/>
  </sheets>
  <definedNames>
    <definedName name="_xlnm.Print_Area" localSheetId="0">'2015_cerp151231'!$A$1:$I$113</definedName>
    <definedName name="_xlnm.Print_Area" localSheetId="1">'2016v1'!$A$1:$I$110</definedName>
  </definedNames>
  <calcPr calcId="145621"/>
</workbook>
</file>

<file path=xl/calcChain.xml><?xml version="1.0" encoding="utf-8"?>
<calcChain xmlns="http://schemas.openxmlformats.org/spreadsheetml/2006/main">
  <c r="F110" i="2" l="1"/>
  <c r="H69" i="2" s="1"/>
  <c r="F24" i="2"/>
  <c r="F39" i="2" s="1"/>
  <c r="F9" i="2"/>
  <c r="F8" i="2"/>
  <c r="F7" i="2"/>
  <c r="F18" i="2" s="1"/>
  <c r="F42" i="2" s="1"/>
  <c r="J116" i="1"/>
  <c r="H116" i="1"/>
  <c r="F116" i="1"/>
  <c r="I115" i="1"/>
  <c r="J114" i="1"/>
  <c r="I114" i="1"/>
  <c r="J113" i="1"/>
  <c r="I113" i="1"/>
  <c r="H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I116" i="1" s="1"/>
  <c r="H75" i="1"/>
  <c r="F39" i="1"/>
  <c r="F41" i="1" s="1"/>
  <c r="V37" i="1"/>
  <c r="T37" i="1"/>
  <c r="J37" i="1"/>
  <c r="I37" i="1"/>
  <c r="J36" i="1"/>
  <c r="I36" i="1"/>
  <c r="J35" i="1"/>
  <c r="I35" i="1"/>
  <c r="J34" i="1"/>
  <c r="I34" i="1"/>
  <c r="J33" i="1"/>
  <c r="I33" i="1"/>
  <c r="H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H24" i="1"/>
  <c r="J24" i="1" s="1"/>
  <c r="J23" i="1"/>
  <c r="I23" i="1"/>
  <c r="J22" i="1"/>
  <c r="I22" i="1"/>
  <c r="J16" i="1"/>
  <c r="I16" i="1"/>
  <c r="H15" i="1"/>
  <c r="J15" i="1" s="1"/>
  <c r="H14" i="1"/>
  <c r="J14" i="1" s="1"/>
  <c r="J13" i="1"/>
  <c r="I13" i="1"/>
  <c r="J12" i="1"/>
  <c r="I12" i="1"/>
  <c r="J11" i="1"/>
  <c r="I11" i="1"/>
  <c r="H10" i="1"/>
  <c r="J10" i="1" s="1"/>
  <c r="H9" i="1"/>
  <c r="J9" i="1" s="1"/>
  <c r="J8" i="1"/>
  <c r="H8" i="1"/>
  <c r="I8" i="1" s="1"/>
  <c r="J7" i="1"/>
  <c r="I7" i="1"/>
  <c r="H7" i="1"/>
  <c r="I10" i="1" l="1"/>
  <c r="I15" i="1"/>
  <c r="H18" i="1"/>
  <c r="I24" i="1"/>
  <c r="H39" i="1"/>
  <c r="I9" i="1"/>
  <c r="I14" i="1"/>
  <c r="J39" i="1" l="1"/>
  <c r="I39" i="1"/>
  <c r="J18" i="1"/>
  <c r="I18" i="1"/>
  <c r="I41" i="1" s="1"/>
</calcChain>
</file>

<file path=xl/sharedStrings.xml><?xml version="1.0" encoding="utf-8"?>
<sst xmlns="http://schemas.openxmlformats.org/spreadsheetml/2006/main" count="375" uniqueCount="149">
  <si>
    <t>STŘEDOČESKÝ ŠACHOVÝ SVAZ</t>
  </si>
  <si>
    <t xml:space="preserve">Rozpočet pro rok </t>
  </si>
  <si>
    <t>Ćerpání k</t>
  </si>
  <si>
    <t>Příjmy</t>
  </si>
  <si>
    <t>Skutečnost</t>
  </si>
  <si>
    <t>Rozdíl</t>
  </si>
  <si>
    <t>%</t>
  </si>
  <si>
    <t>P 01</t>
  </si>
  <si>
    <t>Startovné KP</t>
  </si>
  <si>
    <t>P 02</t>
  </si>
  <si>
    <t>Startovné KS</t>
  </si>
  <si>
    <t>P 03</t>
  </si>
  <si>
    <t>Startovné RP</t>
  </si>
  <si>
    <t>P 04</t>
  </si>
  <si>
    <t>Startovné RS</t>
  </si>
  <si>
    <t>P 05</t>
  </si>
  <si>
    <t>Reg. příspěvky</t>
  </si>
  <si>
    <t>P 06</t>
  </si>
  <si>
    <t>Vklad TCM</t>
  </si>
  <si>
    <t>P 07</t>
  </si>
  <si>
    <t>Vklad školení</t>
  </si>
  <si>
    <t>P 08</t>
  </si>
  <si>
    <t>ELO</t>
  </si>
  <si>
    <t>P 09</t>
  </si>
  <si>
    <t>Ostatní</t>
  </si>
  <si>
    <t>P 10</t>
  </si>
  <si>
    <t>Dotace MSMT pro středisko mládeže SŠS</t>
  </si>
  <si>
    <t>Příjmy celkem</t>
  </si>
  <si>
    <t>Výdaje</t>
  </si>
  <si>
    <t>V 01</t>
  </si>
  <si>
    <t>Odměny vedoucím skupin</t>
  </si>
  <si>
    <t>V 02</t>
  </si>
  <si>
    <t>KP dospělí</t>
  </si>
  <si>
    <t>V 03</t>
  </si>
  <si>
    <t>Mládež</t>
  </si>
  <si>
    <t>V 04</t>
  </si>
  <si>
    <t>Odměny funkcionářům</t>
  </si>
  <si>
    <t>V 05</t>
  </si>
  <si>
    <t xml:space="preserve">Mzdy </t>
  </si>
  <si>
    <t>V 06</t>
  </si>
  <si>
    <t>Odvody</t>
  </si>
  <si>
    <t>V 07</t>
  </si>
  <si>
    <t>Cestovné</t>
  </si>
  <si>
    <t>V 08</t>
  </si>
  <si>
    <t>Konference - občerstvení</t>
  </si>
  <si>
    <t>V 09</t>
  </si>
  <si>
    <t>Mimořádné odměny</t>
  </si>
  <si>
    <t>V 10</t>
  </si>
  <si>
    <t>Školení trenérů</t>
  </si>
  <si>
    <t>V 11</t>
  </si>
  <si>
    <t>Školení rozhodčích</t>
  </si>
  <si>
    <t>V 12</t>
  </si>
  <si>
    <t>V 13</t>
  </si>
  <si>
    <t>Poplatek FIDE</t>
  </si>
  <si>
    <t>V 14</t>
  </si>
  <si>
    <t>Poplatek LOK</t>
  </si>
  <si>
    <t>V 15</t>
  </si>
  <si>
    <t>Doména</t>
  </si>
  <si>
    <t>V 16</t>
  </si>
  <si>
    <t>SKS CUS</t>
  </si>
  <si>
    <t>Výdaje celkem</t>
  </si>
  <si>
    <t>Kč</t>
  </si>
  <si>
    <t>rozdíl</t>
  </si>
  <si>
    <t>stav běžného účtu</t>
  </si>
  <si>
    <t>stav termínovaného vkladu</t>
  </si>
  <si>
    <t>stav FIO konto</t>
  </si>
  <si>
    <t>stav pokladny</t>
  </si>
  <si>
    <t>Komentář :</t>
  </si>
  <si>
    <t xml:space="preserve">V příjmové části   je počítáno v položkách P 01, P 02, P 03  a P 04 se </t>
  </si>
  <si>
    <t>strukturou startovného . KP 400 Kč, KS 300 Kč, RP 200 Kč a RS 200 Kč.</t>
  </si>
  <si>
    <t>Vyšší výběr je způsoben dodatečným uhrazením startovného 6 oddíly - 3 800 Kč.</t>
  </si>
  <si>
    <t>Krajské příspěvky (P 05) jsou počítány na úrovni roku 2014</t>
  </si>
  <si>
    <t>V položce vklad TCM (P 06) jsou  vklady z TCM v Jizbici vyšší o 14 240 Kč</t>
  </si>
  <si>
    <t xml:space="preserve">Položka P 07 je vklad na školení trenérů </t>
  </si>
  <si>
    <t>Položka P 08 je poplatek za LOK a FIDE opět vyšší z důvodu dodatečného uhrazení</t>
  </si>
  <si>
    <t>startovného 6 oddíly - 6 000 Kč.</t>
  </si>
  <si>
    <t xml:space="preserve">V položce ostatní (P 09) jsou zahrnuty pokuty - 12 900 Kč a platby za cizince - 450 Kč </t>
  </si>
  <si>
    <t>Položka P 10 je dotace MŠMT pro středisko mládeže SŠS</t>
  </si>
  <si>
    <r>
      <t>Celkem je příjmová část překročena o</t>
    </r>
    <r>
      <rPr>
        <b/>
        <sz val="10"/>
        <rFont val="Arial CE"/>
        <charset val="238"/>
      </rPr>
      <t xml:space="preserve"> 49 824</t>
    </r>
    <r>
      <rPr>
        <sz val="10"/>
        <rFont val="Arial CE"/>
        <charset val="238"/>
      </rPr>
      <t xml:space="preserve"> Kč.</t>
    </r>
  </si>
  <si>
    <t>Ve výdajové části jsou pod jednotlivými body zahrnuty tyto výdaje :</t>
  </si>
  <si>
    <t xml:space="preserve">vedoucí skupiny KP - odměna 200 Kč/družstvo            </t>
  </si>
  <si>
    <t>tj</t>
  </si>
  <si>
    <t xml:space="preserve">vedoucí skupin KS - odměna 200 Kč/družstvo            </t>
  </si>
  <si>
    <t xml:space="preserve">vedoucí skupin RP a RS  - odměna 100 Kč/družstvo   </t>
  </si>
  <si>
    <t>KP jednotlivci M, Ž, H a D 20, H a D 18 praktický</t>
  </si>
  <si>
    <t>KP jednotlivci rapid</t>
  </si>
  <si>
    <t>KP jednotlivci blesk</t>
  </si>
  <si>
    <t>KP družstev rapid</t>
  </si>
  <si>
    <t xml:space="preserve">dle rozpočetu KM </t>
  </si>
  <si>
    <t>paušální náhrady pro předsedy KM a STK, webmastera, sekretáře a hospodáře</t>
  </si>
  <si>
    <t>ve výši 500 Kč měsíčně</t>
  </si>
  <si>
    <t>paušální náhrady pro ostatní členy VV ve výši 2000 Kč ročně</t>
  </si>
  <si>
    <t>a jedenkrát kráceno</t>
  </si>
  <si>
    <t>tj.</t>
  </si>
  <si>
    <t>paušální náhrady pro členy odborných komisí ve výši 500 Kč ročně</t>
  </si>
  <si>
    <t xml:space="preserve">V 05 </t>
  </si>
  <si>
    <t>dohody o provedení práce pro sekretáře ve výši 500 Kč měsíčně před zdaněním</t>
  </si>
  <si>
    <t>daň ve  výši 15% z dohod v bodě V 05</t>
  </si>
  <si>
    <t xml:space="preserve">cestovné na jednání VV, odborných komisí a soustředění </t>
  </si>
  <si>
    <t>talentů dle ek směrnice ŠSČR</t>
  </si>
  <si>
    <t>občerstvení pro delegáty tj 2 bagety a nápoj</t>
  </si>
  <si>
    <t>odměny pro jubilanty a pro mimořádné příležitosti</t>
  </si>
  <si>
    <t>školení  trenérů 3. třídy</t>
  </si>
  <si>
    <t>školení  rozhodčích 2. a 3. třídy</t>
  </si>
  <si>
    <t xml:space="preserve">vrácení přeplatku dotace - 66384, vrácený vklad ze školení - </t>
  </si>
  <si>
    <t xml:space="preserve"> - 600, náhrada domácím za nesehraná utkání 3 x 500</t>
  </si>
  <si>
    <t>poplatek za družstva  v KP a KS ve výši 200 Kč/družstvo</t>
  </si>
  <si>
    <t xml:space="preserve">poplatek 400 Kč za každé družstvo  v KP, KS a RP </t>
  </si>
  <si>
    <t>a 200 Kč za družstva v RS</t>
  </si>
  <si>
    <t>správu domény stcsach.cz.</t>
  </si>
  <si>
    <t>platba za činnost SKS ČUS</t>
  </si>
  <si>
    <t>Rozpočet KM</t>
  </si>
  <si>
    <t>Plán</t>
  </si>
  <si>
    <t>KM 01</t>
  </si>
  <si>
    <t>KP jednotlivců H a D 10,12,14,16</t>
  </si>
  <si>
    <t>KM 02</t>
  </si>
  <si>
    <t>KP jednotlivců H a D 10,12,14, rapid</t>
  </si>
  <si>
    <t>KM 03</t>
  </si>
  <si>
    <t>KP žákovských družstev</t>
  </si>
  <si>
    <t>KM 04</t>
  </si>
  <si>
    <t>KP družstev do 12 let</t>
  </si>
  <si>
    <t>KM 05</t>
  </si>
  <si>
    <t>KP dětí do 8 let</t>
  </si>
  <si>
    <t>KM 06</t>
  </si>
  <si>
    <t>KP školních družstev</t>
  </si>
  <si>
    <t>KM 07</t>
  </si>
  <si>
    <t>soustředění talentů kraje</t>
  </si>
  <si>
    <t>KM 08</t>
  </si>
  <si>
    <t>příspěvky na individuální tréninky</t>
  </si>
  <si>
    <t>KM 09</t>
  </si>
  <si>
    <t xml:space="preserve">tréninkové středisko mládeže </t>
  </si>
  <si>
    <t>KM 10</t>
  </si>
  <si>
    <t>příspěvek na trenéra pro MČR</t>
  </si>
  <si>
    <t>příspěvek na reprezentaci</t>
  </si>
  <si>
    <t>celkem</t>
  </si>
  <si>
    <r>
      <t xml:space="preserve">Celkem je výdajová část překročena o </t>
    </r>
    <r>
      <rPr>
        <b/>
        <sz val="10"/>
        <rFont val="Arial CE"/>
        <charset val="238"/>
      </rPr>
      <t>24 910</t>
    </r>
    <r>
      <rPr>
        <sz val="10"/>
        <rFont val="Arial CE"/>
        <charset val="238"/>
      </rPr>
      <t xml:space="preserve"> Kč.</t>
    </r>
  </si>
  <si>
    <t>Dotace MŠMT pro TCM SŠS</t>
  </si>
  <si>
    <t>Předpokládá se zvýšení startovného pozdním zaplacením třemi oddíly.</t>
  </si>
  <si>
    <t>Krajské příspěvky (P 05) jsou počítány na úrovni roku 2015</t>
  </si>
  <si>
    <t>V položce vklad TCM (P 06) jsou  vklady z TCM v Jizbici</t>
  </si>
  <si>
    <t>Položka P 07 je vklad na školení trenérů a rozhodčích</t>
  </si>
  <si>
    <t>Položka P 08 je poplatek za LOK a FIDE</t>
  </si>
  <si>
    <t>V položce ostatní (P 09) jsou zahrnuty pokuty atp.</t>
  </si>
  <si>
    <t>KP družstev blesk</t>
  </si>
  <si>
    <t>školení  trenérů 3. a 4. třídy a seminář pro trenéry</t>
  </si>
  <si>
    <t>vracení přeplatků dotací, startovného, protestů atp.</t>
  </si>
  <si>
    <t>poplatek za družstva  v KP a KS ve výši 400 Kč/družstvo</t>
  </si>
  <si>
    <t xml:space="preserve">poplatek 200 Kč za každé družstvo  v KP, KS a RS </t>
  </si>
  <si>
    <t>a 400 Kč za družstva v 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</si>
</sst>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  <font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0" fontId="3" fillId="0" borderId="0" xfId="0" applyFont="1"/>
    <xf numFmtId="3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 applyFill="1"/>
    <xf numFmtId="3" fontId="0" fillId="0" borderId="0" xfId="0" applyNumberFormat="1" applyFill="1" applyAlignment="1"/>
    <xf numFmtId="3" fontId="0" fillId="2" borderId="0" xfId="0" applyNumberFormat="1" applyFill="1" applyAlignment="1">
      <alignment vertical="center"/>
    </xf>
    <xf numFmtId="3" fontId="0" fillId="0" borderId="0" xfId="0" applyNumberFormat="1"/>
    <xf numFmtId="3" fontId="2" fillId="0" borderId="0" xfId="0" applyNumberFormat="1" applyFont="1"/>
    <xf numFmtId="2" fontId="0" fillId="0" borderId="0" xfId="0" applyNumberFormat="1" applyFill="1" applyAlignment="1">
      <alignment horizontal="center"/>
    </xf>
    <xf numFmtId="3" fontId="2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/>
    <xf numFmtId="3" fontId="2" fillId="0" borderId="0" xfId="0" applyNumberFormat="1" applyFont="1" applyAlignment="1"/>
    <xf numFmtId="3" fontId="2" fillId="0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zoomScaleNormal="100" workbookViewId="0">
      <selection activeCell="M99" sqref="M99"/>
    </sheetView>
  </sheetViews>
  <sheetFormatPr defaultRowHeight="12.75" x14ac:dyDescent="0.2"/>
  <cols>
    <col min="1" max="1" width="6.85546875" style="2" customWidth="1"/>
    <col min="5" max="5" width="10.28515625" customWidth="1"/>
    <col min="7" max="7" width="4" customWidth="1"/>
    <col min="8" max="8" width="11" customWidth="1"/>
    <col min="9" max="9" width="10.140625" bestFit="1" customWidth="1"/>
    <col min="10" max="10" width="11" customWidth="1"/>
    <col min="15" max="15" width="6.85546875" customWidth="1"/>
    <col min="16" max="16" width="28.28515625" customWidth="1"/>
    <col min="17" max="17" width="11" customWidth="1"/>
  </cols>
  <sheetData>
    <row r="1" spans="1:19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I2" s="3"/>
    </row>
    <row r="3" spans="1:19" s="5" customFormat="1" ht="15" customHeight="1" x14ac:dyDescent="0.2">
      <c r="A3" s="4"/>
      <c r="B3" s="5" t="s">
        <v>1</v>
      </c>
      <c r="D3" s="6"/>
      <c r="E3" s="6"/>
      <c r="F3" s="7">
        <v>2015</v>
      </c>
      <c r="H3" t="s">
        <v>2</v>
      </c>
      <c r="I3" s="3">
        <v>42369</v>
      </c>
      <c r="J3" s="4"/>
      <c r="K3" s="4"/>
      <c r="L3" s="4"/>
    </row>
    <row r="4" spans="1:19" ht="15" customHeight="1" x14ac:dyDescent="0.2">
      <c r="D4" s="8"/>
      <c r="H4" s="4"/>
      <c r="I4" s="4"/>
      <c r="J4" s="4"/>
      <c r="K4" s="4"/>
      <c r="L4" s="4"/>
      <c r="M4" s="5"/>
      <c r="N4" s="5"/>
    </row>
    <row r="5" spans="1:19" ht="15" customHeight="1" x14ac:dyDescent="0.2">
      <c r="B5" s="9" t="s">
        <v>3</v>
      </c>
      <c r="H5" s="4" t="s">
        <v>4</v>
      </c>
      <c r="I5" s="4" t="s">
        <v>5</v>
      </c>
      <c r="J5" s="4" t="s">
        <v>6</v>
      </c>
      <c r="K5" s="4"/>
      <c r="L5" s="4"/>
      <c r="M5" s="5"/>
      <c r="N5" s="5"/>
    </row>
    <row r="6" spans="1:19" ht="15" customHeight="1" x14ac:dyDescent="0.2"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9" ht="15" customHeight="1" x14ac:dyDescent="0.2">
      <c r="A7" s="2" t="s">
        <v>7</v>
      </c>
      <c r="B7" t="s">
        <v>8</v>
      </c>
      <c r="F7" s="10">
        <v>4800</v>
      </c>
      <c r="H7" s="10">
        <f>1600+4800</f>
        <v>6400</v>
      </c>
      <c r="I7" s="10">
        <f t="shared" ref="I7:I14" si="0">H7-F7</f>
        <v>1600</v>
      </c>
      <c r="J7" s="11">
        <f t="shared" ref="J7:J14" si="1">H7*100/F7</f>
        <v>133.33333333333334</v>
      </c>
      <c r="K7" s="4"/>
      <c r="L7" s="12"/>
      <c r="M7" s="12"/>
      <c r="N7" s="12"/>
      <c r="O7" s="5"/>
      <c r="P7" s="5"/>
      <c r="Q7" s="5"/>
      <c r="R7" s="5"/>
      <c r="S7" s="5"/>
    </row>
    <row r="8" spans="1:19" ht="15" customHeight="1" x14ac:dyDescent="0.2">
      <c r="A8" s="2" t="s">
        <v>9</v>
      </c>
      <c r="B8" t="s">
        <v>10</v>
      </c>
      <c r="F8" s="10">
        <v>7200</v>
      </c>
      <c r="H8" s="10">
        <f>600+7200</f>
        <v>7800</v>
      </c>
      <c r="I8" s="10">
        <f t="shared" si="0"/>
        <v>600</v>
      </c>
      <c r="J8" s="11">
        <f t="shared" si="1"/>
        <v>108.33333333333333</v>
      </c>
      <c r="K8" s="4"/>
      <c r="L8" s="12"/>
      <c r="M8" s="12"/>
      <c r="N8" s="12"/>
      <c r="O8" s="5"/>
      <c r="P8" s="5"/>
      <c r="Q8" s="5"/>
      <c r="R8" s="5"/>
      <c r="S8" s="5"/>
    </row>
    <row r="9" spans="1:19" ht="15" customHeight="1" x14ac:dyDescent="0.2">
      <c r="A9" s="2" t="s">
        <v>11</v>
      </c>
      <c r="B9" t="s">
        <v>12</v>
      </c>
      <c r="F9" s="10">
        <v>8600</v>
      </c>
      <c r="H9" s="10">
        <f>800+8000</f>
        <v>8800</v>
      </c>
      <c r="I9" s="10">
        <f t="shared" si="0"/>
        <v>200</v>
      </c>
      <c r="J9" s="11">
        <f t="shared" si="1"/>
        <v>102.32558139534883</v>
      </c>
      <c r="K9" s="4"/>
      <c r="L9" s="12"/>
      <c r="M9" s="12"/>
      <c r="N9" s="12"/>
      <c r="O9" s="5"/>
      <c r="P9" s="5"/>
      <c r="Q9" s="5"/>
      <c r="R9" s="5"/>
      <c r="S9" s="5"/>
    </row>
    <row r="10" spans="1:19" ht="15" customHeight="1" x14ac:dyDescent="0.2">
      <c r="A10" s="2" t="s">
        <v>13</v>
      </c>
      <c r="B10" t="s">
        <v>14</v>
      </c>
      <c r="F10" s="13">
        <v>10800</v>
      </c>
      <c r="H10" s="13">
        <f>800+9800</f>
        <v>10600</v>
      </c>
      <c r="I10" s="10">
        <f t="shared" si="0"/>
        <v>-200</v>
      </c>
      <c r="J10" s="11">
        <f t="shared" si="1"/>
        <v>98.148148148148152</v>
      </c>
      <c r="K10" s="4"/>
      <c r="L10" s="12"/>
      <c r="M10" s="12"/>
      <c r="N10" s="12"/>
      <c r="O10" s="5"/>
      <c r="P10" s="5"/>
      <c r="Q10" s="5"/>
      <c r="R10" s="5"/>
      <c r="S10" s="5"/>
    </row>
    <row r="11" spans="1:19" ht="15" customHeight="1" x14ac:dyDescent="0.2">
      <c r="A11" s="2" t="s">
        <v>15</v>
      </c>
      <c r="B11" t="s">
        <v>16</v>
      </c>
      <c r="F11" s="10">
        <v>140000</v>
      </c>
      <c r="H11" s="10">
        <v>141780</v>
      </c>
      <c r="I11" s="10">
        <f t="shared" si="0"/>
        <v>1780</v>
      </c>
      <c r="J11" s="11">
        <f t="shared" si="1"/>
        <v>101.27142857142857</v>
      </c>
      <c r="K11" s="4"/>
      <c r="L11" s="12"/>
      <c r="M11" s="12"/>
      <c r="N11" s="12"/>
      <c r="O11" s="5"/>
      <c r="P11" s="5"/>
      <c r="Q11" s="5"/>
      <c r="R11" s="5"/>
      <c r="S11" s="5"/>
    </row>
    <row r="12" spans="1:19" ht="15" customHeight="1" x14ac:dyDescent="0.2">
      <c r="A12" s="2" t="s">
        <v>17</v>
      </c>
      <c r="B12" t="s">
        <v>18</v>
      </c>
      <c r="F12" s="13">
        <v>50000</v>
      </c>
      <c r="H12" s="13">
        <v>64240</v>
      </c>
      <c r="I12" s="10">
        <f t="shared" si="0"/>
        <v>14240</v>
      </c>
      <c r="J12" s="11">
        <f t="shared" si="1"/>
        <v>128.47999999999999</v>
      </c>
      <c r="K12" s="4"/>
      <c r="L12" s="4"/>
      <c r="M12" s="5"/>
      <c r="N12" s="5"/>
    </row>
    <row r="13" spans="1:19" ht="15" customHeight="1" x14ac:dyDescent="0.2">
      <c r="A13" s="2" t="s">
        <v>19</v>
      </c>
      <c r="B13" t="s">
        <v>20</v>
      </c>
      <c r="F13" s="13">
        <v>10000</v>
      </c>
      <c r="H13" s="13">
        <v>11220</v>
      </c>
      <c r="I13" s="10">
        <f t="shared" si="0"/>
        <v>1220</v>
      </c>
      <c r="J13" s="11">
        <f t="shared" si="1"/>
        <v>112.2</v>
      </c>
      <c r="K13" s="4"/>
      <c r="L13" s="4"/>
      <c r="M13" s="5"/>
      <c r="N13" s="5"/>
    </row>
    <row r="14" spans="1:19" ht="15" customHeight="1" x14ac:dyDescent="0.2">
      <c r="A14" s="2" t="s">
        <v>21</v>
      </c>
      <c r="B14" t="s">
        <v>22</v>
      </c>
      <c r="F14" s="10">
        <v>50000</v>
      </c>
      <c r="H14" s="10">
        <f>6000+47400</f>
        <v>53400</v>
      </c>
      <c r="I14" s="10">
        <f t="shared" si="0"/>
        <v>3400</v>
      </c>
      <c r="J14" s="11">
        <f t="shared" si="1"/>
        <v>106.8</v>
      </c>
      <c r="K14" s="4"/>
      <c r="L14" s="4"/>
      <c r="M14" s="5"/>
      <c r="N14" s="5"/>
    </row>
    <row r="15" spans="1:19" ht="15" customHeight="1" x14ac:dyDescent="0.2">
      <c r="A15" s="14" t="s">
        <v>23</v>
      </c>
      <c r="B15" t="s">
        <v>24</v>
      </c>
      <c r="F15" s="10">
        <v>4600</v>
      </c>
      <c r="H15" s="10">
        <f>12900+450</f>
        <v>13350</v>
      </c>
      <c r="I15" s="10">
        <f>H15-F15</f>
        <v>8750</v>
      </c>
      <c r="J15" s="11">
        <f>H15*100/F15</f>
        <v>290.21739130434781</v>
      </c>
      <c r="K15" s="15"/>
      <c r="L15" s="4"/>
      <c r="M15" s="5"/>
      <c r="N15" s="5"/>
    </row>
    <row r="16" spans="1:19" ht="15" customHeight="1" x14ac:dyDescent="0.2">
      <c r="A16" s="2" t="s">
        <v>25</v>
      </c>
      <c r="B16" t="s">
        <v>26</v>
      </c>
      <c r="F16" s="10">
        <v>50000</v>
      </c>
      <c r="H16" s="10">
        <v>68234</v>
      </c>
      <c r="I16" s="10">
        <f>H16-F16</f>
        <v>18234</v>
      </c>
      <c r="J16" s="11">
        <f>H16*100/F16</f>
        <v>136.46799999999999</v>
      </c>
      <c r="K16" s="4"/>
      <c r="L16" s="4"/>
      <c r="M16" s="5"/>
      <c r="N16" s="5"/>
    </row>
    <row r="17" spans="1:14" s="16" customFormat="1" ht="15" customHeight="1" x14ac:dyDescent="0.2">
      <c r="A17" s="2"/>
      <c r="B17"/>
      <c r="C17"/>
      <c r="D17"/>
      <c r="E17"/>
      <c r="F17"/>
      <c r="G17"/>
      <c r="H17" s="10"/>
      <c r="I17" s="10"/>
      <c r="J17" s="11"/>
      <c r="K17" s="4"/>
      <c r="L17" s="4"/>
      <c r="M17" s="5"/>
      <c r="N17" s="5"/>
    </row>
    <row r="18" spans="1:14" s="5" customFormat="1" ht="15" customHeight="1" x14ac:dyDescent="0.2">
      <c r="A18" s="7"/>
      <c r="B18" s="17" t="s">
        <v>27</v>
      </c>
      <c r="C18" s="17"/>
      <c r="D18" s="17"/>
      <c r="E18" s="17"/>
      <c r="F18" s="18">
        <v>336000</v>
      </c>
      <c r="G18" s="18"/>
      <c r="H18" s="18">
        <f>SUM(H7:H16)</f>
        <v>385824</v>
      </c>
      <c r="I18" s="10">
        <f>H18-F18</f>
        <v>49824</v>
      </c>
      <c r="J18" s="11">
        <f>H18*100/F18</f>
        <v>114.82857142857142</v>
      </c>
      <c r="K18" s="4"/>
      <c r="L18" s="4"/>
    </row>
    <row r="19" spans="1:14" ht="15" customHeight="1" x14ac:dyDescent="0.2">
      <c r="H19" s="4"/>
      <c r="I19" s="5"/>
      <c r="J19" s="4"/>
      <c r="K19" s="4"/>
      <c r="L19" s="4"/>
      <c r="M19" s="5"/>
      <c r="N19" s="5"/>
    </row>
    <row r="20" spans="1:14" ht="15" customHeight="1" x14ac:dyDescent="0.2">
      <c r="B20" s="9" t="s">
        <v>28</v>
      </c>
      <c r="H20" s="4"/>
      <c r="I20" s="5"/>
      <c r="J20" s="4"/>
      <c r="K20" s="4"/>
      <c r="L20" s="4"/>
      <c r="M20" s="5"/>
      <c r="N20" s="5"/>
    </row>
    <row r="21" spans="1:14" ht="15" customHeight="1" x14ac:dyDescent="0.2">
      <c r="H21" s="4"/>
      <c r="I21" s="5"/>
      <c r="J21" s="4"/>
      <c r="K21" s="4"/>
      <c r="L21" s="4"/>
      <c r="M21" s="5"/>
      <c r="N21" s="5"/>
    </row>
    <row r="22" spans="1:14" ht="15" customHeight="1" x14ac:dyDescent="0.2">
      <c r="A22" s="2" t="s">
        <v>29</v>
      </c>
      <c r="B22" t="s">
        <v>30</v>
      </c>
      <c r="F22" s="19">
        <v>17000</v>
      </c>
      <c r="H22" s="20">
        <v>16900</v>
      </c>
      <c r="I22" s="10">
        <f>H22-F22</f>
        <v>-100</v>
      </c>
      <c r="J22" s="11">
        <f>H22*100/F22</f>
        <v>99.411764705882348</v>
      </c>
      <c r="K22" s="6"/>
      <c r="L22" s="6"/>
      <c r="M22" s="5"/>
      <c r="N22" s="5"/>
    </row>
    <row r="23" spans="1:14" ht="15" customHeight="1" x14ac:dyDescent="0.2">
      <c r="A23" s="2" t="s">
        <v>31</v>
      </c>
      <c r="B23" t="s">
        <v>32</v>
      </c>
      <c r="F23" s="19">
        <v>27000</v>
      </c>
      <c r="H23" s="20">
        <v>25000</v>
      </c>
      <c r="I23" s="10">
        <f t="shared" ref="I23:I39" si="2">H23-F23</f>
        <v>-2000</v>
      </c>
      <c r="J23" s="11">
        <f t="shared" ref="J23:J39" si="3">H23*100/F23</f>
        <v>92.592592592592595</v>
      </c>
      <c r="K23" s="6"/>
      <c r="L23" s="6"/>
      <c r="M23" s="5"/>
      <c r="N23" s="5"/>
    </row>
    <row r="24" spans="1:14" ht="15" customHeight="1" x14ac:dyDescent="0.2">
      <c r="A24" s="2" t="s">
        <v>33</v>
      </c>
      <c r="B24" t="s">
        <v>34</v>
      </c>
      <c r="F24" s="19">
        <v>135500</v>
      </c>
      <c r="H24" s="21">
        <f>H116</f>
        <v>185798</v>
      </c>
      <c r="I24" s="10">
        <f t="shared" si="2"/>
        <v>50298</v>
      </c>
      <c r="J24" s="11">
        <f t="shared" si="3"/>
        <v>137.12029520295204</v>
      </c>
      <c r="K24" s="6"/>
      <c r="L24" s="6"/>
      <c r="M24" s="5"/>
      <c r="N24" s="5"/>
    </row>
    <row r="25" spans="1:14" ht="15" customHeight="1" x14ac:dyDescent="0.2">
      <c r="A25" s="2" t="s">
        <v>35</v>
      </c>
      <c r="B25" t="s">
        <v>36</v>
      </c>
      <c r="F25" s="22">
        <v>44000</v>
      </c>
      <c r="H25" s="20">
        <v>41500</v>
      </c>
      <c r="I25" s="10">
        <f t="shared" si="2"/>
        <v>-2500</v>
      </c>
      <c r="J25" s="11">
        <f t="shared" si="3"/>
        <v>94.318181818181813</v>
      </c>
      <c r="K25" s="19"/>
      <c r="L25" s="19"/>
    </row>
    <row r="26" spans="1:14" ht="15" customHeight="1" x14ac:dyDescent="0.2">
      <c r="A26" s="2" t="s">
        <v>37</v>
      </c>
      <c r="B26" t="s">
        <v>38</v>
      </c>
      <c r="F26" s="22">
        <v>5100</v>
      </c>
      <c r="H26" s="20">
        <v>5100</v>
      </c>
      <c r="I26" s="10">
        <f t="shared" si="2"/>
        <v>0</v>
      </c>
      <c r="J26" s="11">
        <f t="shared" si="3"/>
        <v>100</v>
      </c>
      <c r="K26" s="19"/>
      <c r="L26" s="19"/>
    </row>
    <row r="27" spans="1:14" ht="15" customHeight="1" x14ac:dyDescent="0.2">
      <c r="A27" s="2" t="s">
        <v>39</v>
      </c>
      <c r="B27" t="s">
        <v>40</v>
      </c>
      <c r="F27" s="22">
        <v>900</v>
      </c>
      <c r="H27" s="20">
        <v>900</v>
      </c>
      <c r="I27" s="10">
        <f t="shared" si="2"/>
        <v>0</v>
      </c>
      <c r="J27" s="11">
        <f t="shared" si="3"/>
        <v>100</v>
      </c>
      <c r="K27" s="19"/>
      <c r="L27" s="19"/>
    </row>
    <row r="28" spans="1:14" ht="15" customHeight="1" x14ac:dyDescent="0.2">
      <c r="A28" s="14" t="s">
        <v>41</v>
      </c>
      <c r="B28" t="s">
        <v>42</v>
      </c>
      <c r="F28" s="22">
        <v>10000</v>
      </c>
      <c r="H28" s="20">
        <v>7882</v>
      </c>
      <c r="I28" s="10">
        <f t="shared" si="2"/>
        <v>-2118</v>
      </c>
      <c r="J28" s="11">
        <f t="shared" si="3"/>
        <v>78.819999999999993</v>
      </c>
      <c r="K28" s="19"/>
      <c r="L28" s="19"/>
    </row>
    <row r="29" spans="1:14" ht="15" customHeight="1" x14ac:dyDescent="0.2">
      <c r="A29" s="2" t="s">
        <v>43</v>
      </c>
      <c r="B29" t="s">
        <v>44</v>
      </c>
      <c r="F29" s="22">
        <v>2000</v>
      </c>
      <c r="H29" s="20">
        <v>1612</v>
      </c>
      <c r="I29" s="10">
        <f t="shared" si="2"/>
        <v>-388</v>
      </c>
      <c r="J29" s="11">
        <f t="shared" si="3"/>
        <v>80.599999999999994</v>
      </c>
      <c r="K29" s="19"/>
      <c r="L29" s="19"/>
    </row>
    <row r="30" spans="1:14" ht="15" customHeight="1" x14ac:dyDescent="0.2">
      <c r="A30" s="2" t="s">
        <v>45</v>
      </c>
      <c r="B30" t="s">
        <v>46</v>
      </c>
      <c r="F30" s="22">
        <v>2000</v>
      </c>
      <c r="H30" s="20">
        <v>448</v>
      </c>
      <c r="I30" s="10">
        <f t="shared" si="2"/>
        <v>-1552</v>
      </c>
      <c r="J30" s="11">
        <f t="shared" si="3"/>
        <v>22.4</v>
      </c>
      <c r="K30" s="19"/>
      <c r="L30" s="19"/>
    </row>
    <row r="31" spans="1:14" ht="15" customHeight="1" x14ac:dyDescent="0.2">
      <c r="A31" s="2" t="s">
        <v>47</v>
      </c>
      <c r="B31" t="s">
        <v>48</v>
      </c>
      <c r="F31" s="22">
        <v>20000</v>
      </c>
      <c r="H31" s="20">
        <v>14751</v>
      </c>
      <c r="I31" s="10">
        <f t="shared" si="2"/>
        <v>-5249</v>
      </c>
      <c r="J31" s="11">
        <f t="shared" si="3"/>
        <v>73.754999999999995</v>
      </c>
      <c r="K31" s="19"/>
      <c r="L31" s="19"/>
    </row>
    <row r="32" spans="1:14" ht="15" customHeight="1" x14ac:dyDescent="0.2">
      <c r="A32" s="2" t="s">
        <v>49</v>
      </c>
      <c r="B32" t="s">
        <v>50</v>
      </c>
      <c r="F32" s="22">
        <v>8000</v>
      </c>
      <c r="H32" s="20">
        <v>0</v>
      </c>
      <c r="I32" s="10">
        <f t="shared" si="2"/>
        <v>-8000</v>
      </c>
      <c r="J32" s="11">
        <f t="shared" si="3"/>
        <v>0</v>
      </c>
      <c r="K32" s="19"/>
      <c r="L32" s="19"/>
    </row>
    <row r="33" spans="1:23" ht="15" customHeight="1" x14ac:dyDescent="0.2">
      <c r="A33" s="2" t="s">
        <v>51</v>
      </c>
      <c r="B33" t="s">
        <v>24</v>
      </c>
      <c r="F33" s="22">
        <v>68100</v>
      </c>
      <c r="H33" s="20">
        <f>66384+600+1500</f>
        <v>68484</v>
      </c>
      <c r="I33" s="10">
        <f t="shared" si="2"/>
        <v>384</v>
      </c>
      <c r="J33" s="11">
        <f t="shared" si="3"/>
        <v>100.56387665198238</v>
      </c>
      <c r="K33" s="19"/>
      <c r="L33" s="19"/>
    </row>
    <row r="34" spans="1:23" ht="15" customHeight="1" x14ac:dyDescent="0.2">
      <c r="A34" s="2" t="s">
        <v>52</v>
      </c>
      <c r="B34" t="s">
        <v>53</v>
      </c>
      <c r="F34" s="22">
        <v>14400</v>
      </c>
      <c r="H34" s="20">
        <v>7200</v>
      </c>
      <c r="I34" s="10">
        <f t="shared" si="2"/>
        <v>-7200</v>
      </c>
      <c r="J34" s="11">
        <f t="shared" si="3"/>
        <v>50</v>
      </c>
      <c r="K34" s="19"/>
      <c r="L34" s="19"/>
    </row>
    <row r="35" spans="1:23" ht="15" customHeight="1" x14ac:dyDescent="0.2">
      <c r="A35" s="2" t="s">
        <v>54</v>
      </c>
      <c r="B35" t="s">
        <v>55</v>
      </c>
      <c r="F35" s="22">
        <v>36600</v>
      </c>
      <c r="H35" s="20">
        <v>40200</v>
      </c>
      <c r="I35" s="10">
        <f t="shared" si="2"/>
        <v>3600</v>
      </c>
      <c r="J35" s="11">
        <f t="shared" si="3"/>
        <v>109.8360655737705</v>
      </c>
      <c r="K35" s="19"/>
      <c r="L35" s="19"/>
    </row>
    <row r="36" spans="1:23" ht="15" customHeight="1" x14ac:dyDescent="0.2">
      <c r="A36" s="2" t="s">
        <v>56</v>
      </c>
      <c r="B36" t="s">
        <v>57</v>
      </c>
      <c r="F36" s="22">
        <v>1800</v>
      </c>
      <c r="H36" s="20">
        <v>1535</v>
      </c>
      <c r="I36" s="10">
        <f t="shared" si="2"/>
        <v>-265</v>
      </c>
      <c r="J36" s="11">
        <f t="shared" si="3"/>
        <v>85.277777777777771</v>
      </c>
      <c r="K36" s="19"/>
      <c r="L36" s="19"/>
    </row>
    <row r="37" spans="1:23" ht="15" customHeight="1" x14ac:dyDescent="0.2">
      <c r="A37" s="2" t="s">
        <v>58</v>
      </c>
      <c r="B37" t="s">
        <v>59</v>
      </c>
      <c r="F37" s="22">
        <v>10000</v>
      </c>
      <c r="H37" s="20">
        <v>10000</v>
      </c>
      <c r="I37" s="10">
        <f t="shared" si="2"/>
        <v>0</v>
      </c>
      <c r="J37" s="11">
        <f t="shared" si="3"/>
        <v>100</v>
      </c>
      <c r="K37" s="19"/>
      <c r="L37" s="19"/>
      <c r="T37" s="22">
        <f>T14-T35</f>
        <v>0</v>
      </c>
      <c r="V37" s="22">
        <f>V14-V35</f>
        <v>0</v>
      </c>
      <c r="W37" s="23"/>
    </row>
    <row r="38" spans="1:23" ht="15" customHeight="1" x14ac:dyDescent="0.2">
      <c r="F38" s="22"/>
      <c r="H38" s="20"/>
      <c r="I38" s="10"/>
      <c r="J38" s="11"/>
      <c r="K38" s="19"/>
      <c r="L38" s="24"/>
      <c r="T38" s="22"/>
      <c r="V38" s="23"/>
      <c r="W38" s="23"/>
    </row>
    <row r="39" spans="1:23" s="5" customFormat="1" ht="15" customHeight="1" x14ac:dyDescent="0.2">
      <c r="A39" s="4"/>
      <c r="B39" s="17" t="s">
        <v>60</v>
      </c>
      <c r="C39" s="17"/>
      <c r="D39" s="17"/>
      <c r="E39" s="17"/>
      <c r="F39" s="18">
        <f>SUM(F22:F38)</f>
        <v>402400</v>
      </c>
      <c r="G39" s="18"/>
      <c r="H39" s="18">
        <f>SUM(H22:H38)</f>
        <v>427310</v>
      </c>
      <c r="I39" s="10">
        <f t="shared" si="2"/>
        <v>24910</v>
      </c>
      <c r="J39" s="11">
        <f t="shared" si="3"/>
        <v>106.1903578528827</v>
      </c>
      <c r="K39" s="25"/>
      <c r="L39" s="25"/>
      <c r="P39"/>
      <c r="Q39"/>
      <c r="R39"/>
      <c r="S39"/>
      <c r="T39" s="22"/>
      <c r="U39"/>
      <c r="V39" s="10">
        <v>316536.93</v>
      </c>
      <c r="W39" t="s">
        <v>61</v>
      </c>
    </row>
    <row r="40" spans="1:23" ht="15" customHeight="1" x14ac:dyDescent="0.2">
      <c r="F40" s="22"/>
      <c r="H40" s="23"/>
      <c r="J40" s="8"/>
      <c r="K40" s="8"/>
      <c r="L40" s="8"/>
      <c r="T40" s="22"/>
      <c r="V40" s="10">
        <v>50021.21</v>
      </c>
      <c r="W40" t="s">
        <v>61</v>
      </c>
    </row>
    <row r="41" spans="1:23" s="5" customFormat="1" ht="15" customHeight="1" x14ac:dyDescent="0.2">
      <c r="A41" s="4"/>
      <c r="B41" s="5" t="s">
        <v>62</v>
      </c>
      <c r="F41" s="10">
        <f>F18-F39</f>
        <v>-66400</v>
      </c>
      <c r="G41" s="10"/>
      <c r="H41" s="10"/>
      <c r="I41" s="10">
        <f>I18-I39</f>
        <v>24914</v>
      </c>
      <c r="T41" s="10"/>
      <c r="V41" s="10">
        <v>156</v>
      </c>
      <c r="W41" s="5" t="s">
        <v>61</v>
      </c>
    </row>
    <row r="42" spans="1:23" ht="15" customHeight="1" x14ac:dyDescent="0.2">
      <c r="F42" s="22"/>
      <c r="H42" s="23"/>
      <c r="I42" s="23"/>
      <c r="T42" s="22"/>
      <c r="V42" s="10"/>
    </row>
    <row r="43" spans="1:23" ht="15" customHeight="1" x14ac:dyDescent="0.2">
      <c r="B43" t="s">
        <v>63</v>
      </c>
      <c r="F43" s="22">
        <v>272951.93</v>
      </c>
      <c r="H43" s="23"/>
      <c r="I43" s="23"/>
      <c r="T43" s="22"/>
      <c r="V43" s="10"/>
    </row>
    <row r="44" spans="1:23" ht="15" customHeight="1" x14ac:dyDescent="0.2">
      <c r="B44" t="s">
        <v>64</v>
      </c>
      <c r="F44" s="22">
        <v>100353.75</v>
      </c>
      <c r="H44" s="23"/>
      <c r="I44" s="23"/>
      <c r="T44" s="22"/>
      <c r="V44" s="10"/>
    </row>
    <row r="45" spans="1:23" ht="15" customHeight="1" x14ac:dyDescent="0.2">
      <c r="B45" t="s">
        <v>65</v>
      </c>
      <c r="F45" s="22">
        <v>50326.05</v>
      </c>
      <c r="H45" s="23"/>
      <c r="I45" s="23"/>
      <c r="T45" s="22"/>
      <c r="V45" s="10"/>
    </row>
    <row r="46" spans="1:23" ht="15" customHeight="1" x14ac:dyDescent="0.2">
      <c r="B46" t="s">
        <v>66</v>
      </c>
      <c r="F46" s="22">
        <v>2255</v>
      </c>
      <c r="H46" s="23"/>
      <c r="I46" s="23"/>
      <c r="T46" s="22"/>
      <c r="V46" s="10"/>
    </row>
    <row r="47" spans="1:23" ht="15" customHeight="1" x14ac:dyDescent="0.2">
      <c r="F47" s="22"/>
      <c r="T47" s="22"/>
      <c r="V47" s="23"/>
      <c r="W47" s="23"/>
    </row>
    <row r="48" spans="1:23" x14ac:dyDescent="0.2">
      <c r="F48" s="22"/>
    </row>
    <row r="49" spans="1:18" x14ac:dyDescent="0.2">
      <c r="F49" s="22"/>
    </row>
    <row r="50" spans="1:18" x14ac:dyDescent="0.2">
      <c r="A50" s="26" t="s">
        <v>67</v>
      </c>
      <c r="F50" s="22"/>
    </row>
    <row r="51" spans="1:18" s="5" customFormat="1" ht="14.25" customHeight="1" x14ac:dyDescent="0.2">
      <c r="A51" s="2"/>
      <c r="F51" s="10"/>
    </row>
    <row r="52" spans="1:18" s="5" customFormat="1" ht="14.25" customHeight="1" x14ac:dyDescent="0.2">
      <c r="A52" s="5" t="s">
        <v>68</v>
      </c>
      <c r="F52" s="10"/>
      <c r="P52" s="10"/>
    </row>
    <row r="53" spans="1:18" s="5" customFormat="1" ht="14.25" customHeight="1" x14ac:dyDescent="0.2">
      <c r="A53" s="5" t="s">
        <v>69</v>
      </c>
      <c r="F53" s="10"/>
      <c r="P53" s="10"/>
    </row>
    <row r="54" spans="1:18" s="5" customFormat="1" ht="14.25" customHeight="1" x14ac:dyDescent="0.2">
      <c r="A54" s="5" t="s">
        <v>70</v>
      </c>
      <c r="F54" s="10"/>
      <c r="P54" s="10"/>
    </row>
    <row r="55" spans="1:18" s="5" customFormat="1" ht="14.25" customHeight="1" x14ac:dyDescent="0.2">
      <c r="A55" s="5" t="s">
        <v>71</v>
      </c>
      <c r="F55" s="10"/>
      <c r="P55" s="10"/>
    </row>
    <row r="56" spans="1:18" s="5" customFormat="1" ht="14.25" customHeight="1" x14ac:dyDescent="0.2">
      <c r="A56" s="5" t="s">
        <v>72</v>
      </c>
      <c r="F56" s="10"/>
      <c r="P56" s="10"/>
    </row>
    <row r="57" spans="1:18" s="5" customFormat="1" ht="14.25" customHeight="1" x14ac:dyDescent="0.2">
      <c r="A57" s="5" t="s">
        <v>73</v>
      </c>
      <c r="F57" s="10"/>
      <c r="P57" s="10"/>
    </row>
    <row r="58" spans="1:18" s="5" customFormat="1" ht="14.25" customHeight="1" x14ac:dyDescent="0.2">
      <c r="A58" s="5" t="s">
        <v>74</v>
      </c>
      <c r="F58" s="10"/>
      <c r="P58" s="10"/>
    </row>
    <row r="59" spans="1:18" s="5" customFormat="1" ht="14.25" customHeight="1" x14ac:dyDescent="0.2">
      <c r="A59" s="5" t="s">
        <v>75</v>
      </c>
      <c r="F59" s="10"/>
      <c r="P59" s="10"/>
    </row>
    <row r="60" spans="1:18" s="5" customFormat="1" ht="14.25" customHeight="1" x14ac:dyDescent="0.2">
      <c r="A60" s="5" t="s">
        <v>76</v>
      </c>
      <c r="F60" s="10"/>
      <c r="P60" s="10"/>
    </row>
    <row r="61" spans="1:18" s="6" customFormat="1" ht="14.25" customHeight="1" x14ac:dyDescent="0.2">
      <c r="A61" s="6" t="s">
        <v>77</v>
      </c>
      <c r="F61" s="13"/>
      <c r="K61" s="5"/>
      <c r="L61" s="5"/>
      <c r="M61" s="5"/>
      <c r="N61" s="5"/>
      <c r="O61" s="5"/>
      <c r="P61" s="10"/>
      <c r="Q61" s="5"/>
      <c r="R61" s="5"/>
    </row>
    <row r="62" spans="1:18" s="6" customFormat="1" ht="14.25" customHeight="1" x14ac:dyDescent="0.2">
      <c r="F62" s="13"/>
      <c r="K62" s="5"/>
      <c r="L62" s="5"/>
      <c r="M62" s="5"/>
      <c r="N62" s="5"/>
      <c r="O62" s="5"/>
      <c r="P62" s="10"/>
      <c r="Q62" s="5"/>
      <c r="R62" s="5"/>
    </row>
    <row r="63" spans="1:18" s="6" customFormat="1" ht="14.25" customHeight="1" x14ac:dyDescent="0.2">
      <c r="A63" s="6" t="s">
        <v>78</v>
      </c>
      <c r="F63" s="13"/>
      <c r="K63" s="5"/>
      <c r="L63" s="5"/>
      <c r="M63" s="5"/>
      <c r="N63" s="5"/>
      <c r="O63" s="5"/>
      <c r="P63" s="10"/>
      <c r="Q63" s="5"/>
      <c r="R63" s="5"/>
    </row>
    <row r="64" spans="1:18" s="5" customFormat="1" ht="14.25" customHeight="1" x14ac:dyDescent="0.2">
      <c r="A64" s="4"/>
      <c r="F64" s="10"/>
      <c r="P64" s="10"/>
    </row>
    <row r="65" spans="1:18" s="5" customFormat="1" ht="14.25" customHeight="1" x14ac:dyDescent="0.2">
      <c r="A65" s="5" t="s">
        <v>79</v>
      </c>
      <c r="K65" s="6"/>
      <c r="L65" s="6"/>
      <c r="M65" s="6"/>
      <c r="N65" s="6"/>
      <c r="O65" s="6"/>
      <c r="P65" s="13"/>
      <c r="Q65" s="6"/>
      <c r="R65" s="6"/>
    </row>
    <row r="66" spans="1:18" s="5" customFormat="1" ht="14.25" customHeight="1" x14ac:dyDescent="0.2">
      <c r="A66" s="4" t="s">
        <v>29</v>
      </c>
      <c r="B66" s="5" t="s">
        <v>80</v>
      </c>
      <c r="G66" s="5" t="s">
        <v>81</v>
      </c>
      <c r="H66" s="10">
        <v>2400</v>
      </c>
      <c r="I66" s="5" t="s">
        <v>61</v>
      </c>
      <c r="K66" s="6"/>
      <c r="L66" s="6"/>
      <c r="M66" s="6"/>
      <c r="N66" s="6"/>
      <c r="O66" s="6"/>
      <c r="P66" s="13"/>
      <c r="Q66" s="6"/>
      <c r="R66" s="6"/>
    </row>
    <row r="67" spans="1:18" s="5" customFormat="1" ht="14.25" customHeight="1" x14ac:dyDescent="0.2">
      <c r="A67" s="4"/>
      <c r="B67" s="5" t="s">
        <v>82</v>
      </c>
      <c r="G67" s="5" t="s">
        <v>81</v>
      </c>
      <c r="H67" s="10">
        <v>4800</v>
      </c>
      <c r="I67" s="5" t="s">
        <v>61</v>
      </c>
      <c r="K67" s="6"/>
      <c r="L67" s="6"/>
      <c r="M67" s="6"/>
      <c r="N67" s="6"/>
      <c r="O67" s="6"/>
      <c r="P67" s="13"/>
      <c r="Q67" s="6"/>
      <c r="R67" s="6"/>
    </row>
    <row r="68" spans="1:18" s="5" customFormat="1" ht="14.25" customHeight="1" x14ac:dyDescent="0.2">
      <c r="A68" s="4"/>
      <c r="B68" s="5" t="s">
        <v>83</v>
      </c>
      <c r="G68" s="5" t="s">
        <v>81</v>
      </c>
      <c r="H68" s="10">
        <v>9700</v>
      </c>
      <c r="I68" s="5" t="s">
        <v>61</v>
      </c>
    </row>
    <row r="69" spans="1:18" s="5" customFormat="1" ht="14.25" customHeight="1" x14ac:dyDescent="0.2">
      <c r="A69" s="4"/>
      <c r="H69" s="10"/>
    </row>
    <row r="70" spans="1:18" s="5" customFormat="1" ht="14.25" customHeight="1" x14ac:dyDescent="0.2">
      <c r="A70" s="4" t="s">
        <v>31</v>
      </c>
      <c r="B70" s="5" t="s">
        <v>84</v>
      </c>
      <c r="H70" s="10">
        <v>19000</v>
      </c>
      <c r="I70" s="5" t="s">
        <v>61</v>
      </c>
    </row>
    <row r="71" spans="1:18" s="5" customFormat="1" ht="14.25" customHeight="1" x14ac:dyDescent="0.2">
      <c r="A71" s="4"/>
      <c r="B71" s="5" t="s">
        <v>85</v>
      </c>
      <c r="H71" s="10">
        <v>2000</v>
      </c>
      <c r="I71" s="5" t="s">
        <v>61</v>
      </c>
    </row>
    <row r="72" spans="1:18" s="5" customFormat="1" ht="14.25" customHeight="1" x14ac:dyDescent="0.2">
      <c r="A72" s="4"/>
      <c r="B72" s="5" t="s">
        <v>86</v>
      </c>
      <c r="H72" s="10">
        <v>2000</v>
      </c>
      <c r="I72" s="5" t="s">
        <v>61</v>
      </c>
    </row>
    <row r="73" spans="1:18" s="5" customFormat="1" ht="14.25" customHeight="1" x14ac:dyDescent="0.2">
      <c r="A73" s="4"/>
      <c r="B73" s="5" t="s">
        <v>87</v>
      </c>
      <c r="H73" s="10">
        <v>2000</v>
      </c>
      <c r="I73" s="5" t="s">
        <v>61</v>
      </c>
    </row>
    <row r="74" spans="1:18" s="5" customFormat="1" ht="14.25" customHeight="1" x14ac:dyDescent="0.2">
      <c r="A74" s="4"/>
      <c r="H74" s="10"/>
    </row>
    <row r="75" spans="1:18" s="5" customFormat="1" ht="14.25" customHeight="1" x14ac:dyDescent="0.2">
      <c r="A75" s="4" t="s">
        <v>33</v>
      </c>
      <c r="B75" s="5" t="s">
        <v>88</v>
      </c>
      <c r="H75" s="10">
        <f>H116</f>
        <v>185798</v>
      </c>
      <c r="I75" s="5" t="s">
        <v>61</v>
      </c>
    </row>
    <row r="76" spans="1:18" s="5" customFormat="1" ht="14.25" customHeight="1" x14ac:dyDescent="0.2">
      <c r="A76" s="4"/>
      <c r="H76" s="10"/>
    </row>
    <row r="77" spans="1:18" s="5" customFormat="1" ht="14.25" customHeight="1" x14ac:dyDescent="0.2">
      <c r="A77" s="4" t="s">
        <v>35</v>
      </c>
      <c r="B77" s="5" t="s">
        <v>89</v>
      </c>
      <c r="H77" s="10"/>
    </row>
    <row r="78" spans="1:18" s="5" customFormat="1" ht="14.25" customHeight="1" x14ac:dyDescent="0.2">
      <c r="A78" s="4"/>
      <c r="B78" s="5" t="s">
        <v>90</v>
      </c>
      <c r="G78" s="5" t="s">
        <v>81</v>
      </c>
      <c r="H78" s="10">
        <v>30000</v>
      </c>
      <c r="I78" s="5" t="s">
        <v>61</v>
      </c>
    </row>
    <row r="79" spans="1:18" s="5" customFormat="1" ht="14.25" customHeight="1" x14ac:dyDescent="0.2">
      <c r="A79" s="4"/>
      <c r="B79" s="5" t="s">
        <v>91</v>
      </c>
      <c r="H79" s="10"/>
    </row>
    <row r="80" spans="1:18" s="5" customFormat="1" ht="14.25" customHeight="1" x14ac:dyDescent="0.2">
      <c r="A80" s="4"/>
      <c r="B80" s="5" t="s">
        <v>92</v>
      </c>
      <c r="G80" s="5" t="s">
        <v>93</v>
      </c>
      <c r="H80" s="10">
        <v>4500</v>
      </c>
      <c r="I80" s="5" t="s">
        <v>61</v>
      </c>
    </row>
    <row r="81" spans="1:9" s="5" customFormat="1" ht="14.25" customHeight="1" x14ac:dyDescent="0.2">
      <c r="A81" s="4"/>
      <c r="B81" s="5" t="s">
        <v>94</v>
      </c>
      <c r="H81" s="10"/>
    </row>
    <row r="82" spans="1:9" s="5" customFormat="1" ht="14.25" customHeight="1" x14ac:dyDescent="0.2">
      <c r="A82" s="4"/>
      <c r="G82" s="5" t="s">
        <v>93</v>
      </c>
      <c r="H82" s="10">
        <v>7000</v>
      </c>
      <c r="I82" s="5" t="s">
        <v>61</v>
      </c>
    </row>
    <row r="83" spans="1:9" s="5" customFormat="1" ht="14.25" customHeight="1" x14ac:dyDescent="0.2">
      <c r="A83" s="4"/>
      <c r="H83" s="10"/>
    </row>
    <row r="84" spans="1:9" s="5" customFormat="1" ht="14.25" customHeight="1" x14ac:dyDescent="0.2">
      <c r="A84" s="4" t="s">
        <v>95</v>
      </c>
      <c r="B84" s="5" t="s">
        <v>96</v>
      </c>
      <c r="H84" s="10"/>
    </row>
    <row r="85" spans="1:9" s="5" customFormat="1" ht="14.25" customHeight="1" x14ac:dyDescent="0.2">
      <c r="A85" s="4"/>
      <c r="G85" s="5" t="s">
        <v>81</v>
      </c>
      <c r="H85" s="10">
        <v>5100</v>
      </c>
      <c r="I85" s="5" t="s">
        <v>61</v>
      </c>
    </row>
    <row r="86" spans="1:9" s="5" customFormat="1" ht="14.25" customHeight="1" x14ac:dyDescent="0.2">
      <c r="A86" s="4" t="s">
        <v>39</v>
      </c>
      <c r="B86" s="5" t="s">
        <v>97</v>
      </c>
      <c r="G86" s="5" t="s">
        <v>81</v>
      </c>
      <c r="H86" s="10">
        <v>900</v>
      </c>
      <c r="I86" s="5" t="s">
        <v>61</v>
      </c>
    </row>
    <row r="87" spans="1:9" s="5" customFormat="1" ht="14.25" customHeight="1" x14ac:dyDescent="0.2">
      <c r="A87" s="4"/>
      <c r="H87" s="10"/>
    </row>
    <row r="88" spans="1:9" s="5" customFormat="1" ht="14.25" customHeight="1" x14ac:dyDescent="0.2">
      <c r="A88" s="27" t="s">
        <v>41</v>
      </c>
      <c r="B88" s="6" t="s">
        <v>98</v>
      </c>
      <c r="C88" s="6"/>
      <c r="D88" s="6"/>
      <c r="E88" s="6"/>
      <c r="F88" s="6"/>
      <c r="G88" s="6"/>
      <c r="H88" s="13"/>
      <c r="I88" s="6"/>
    </row>
    <row r="89" spans="1:9" s="5" customFormat="1" ht="14.25" customHeight="1" x14ac:dyDescent="0.2">
      <c r="A89" s="27"/>
      <c r="B89" s="6" t="s">
        <v>99</v>
      </c>
      <c r="C89" s="6"/>
      <c r="D89" s="6"/>
      <c r="E89" s="6"/>
      <c r="F89" s="6"/>
      <c r="G89" s="6"/>
      <c r="H89" s="13">
        <v>7882</v>
      </c>
      <c r="I89" s="6" t="s">
        <v>61</v>
      </c>
    </row>
    <row r="90" spans="1:9" s="5" customFormat="1" ht="14.25" customHeight="1" x14ac:dyDescent="0.2">
      <c r="A90" s="4"/>
      <c r="B90" s="6"/>
      <c r="C90" s="6"/>
      <c r="D90" s="6"/>
      <c r="E90" s="6"/>
      <c r="F90" s="6"/>
      <c r="G90" s="6"/>
      <c r="H90" s="10"/>
    </row>
    <row r="91" spans="1:9" s="5" customFormat="1" ht="14.25" customHeight="1" x14ac:dyDescent="0.2">
      <c r="A91" s="4" t="s">
        <v>43</v>
      </c>
      <c r="B91" s="5" t="s">
        <v>100</v>
      </c>
      <c r="H91" s="10">
        <v>1612</v>
      </c>
      <c r="I91" s="5" t="s">
        <v>61</v>
      </c>
    </row>
    <row r="92" spans="1:9" s="5" customFormat="1" ht="14.25" customHeight="1" x14ac:dyDescent="0.2">
      <c r="A92" s="4" t="s">
        <v>45</v>
      </c>
      <c r="B92" s="5" t="s">
        <v>101</v>
      </c>
      <c r="H92" s="10">
        <v>448</v>
      </c>
      <c r="I92" s="5" t="s">
        <v>61</v>
      </c>
    </row>
    <row r="93" spans="1:9" s="5" customFormat="1" ht="14.25" customHeight="1" x14ac:dyDescent="0.2">
      <c r="A93" s="4" t="s">
        <v>47</v>
      </c>
      <c r="B93" s="5" t="s">
        <v>102</v>
      </c>
      <c r="H93" s="10">
        <v>14751</v>
      </c>
      <c r="I93" s="5" t="s">
        <v>61</v>
      </c>
    </row>
    <row r="94" spans="1:9" s="5" customFormat="1" ht="14.25" customHeight="1" x14ac:dyDescent="0.2">
      <c r="A94" s="4" t="s">
        <v>49</v>
      </c>
      <c r="B94" s="5" t="s">
        <v>103</v>
      </c>
      <c r="H94" s="10">
        <v>0</v>
      </c>
      <c r="I94" s="5" t="s">
        <v>61</v>
      </c>
    </row>
    <row r="95" spans="1:9" s="5" customFormat="1" ht="14.25" customHeight="1" x14ac:dyDescent="0.2">
      <c r="A95" s="4" t="s">
        <v>51</v>
      </c>
      <c r="B95" s="5" t="s">
        <v>104</v>
      </c>
      <c r="H95" s="10">
        <v>68484</v>
      </c>
      <c r="I95" s="5" t="s">
        <v>61</v>
      </c>
    </row>
    <row r="96" spans="1:9" s="5" customFormat="1" ht="14.25" customHeight="1" x14ac:dyDescent="0.2">
      <c r="A96" s="4"/>
      <c r="B96" s="5" t="s">
        <v>105</v>
      </c>
      <c r="H96" s="10"/>
    </row>
    <row r="97" spans="1:12" s="5" customFormat="1" ht="14.25" customHeight="1" x14ac:dyDescent="0.2">
      <c r="A97" s="4" t="s">
        <v>52</v>
      </c>
      <c r="B97" s="5" t="s">
        <v>106</v>
      </c>
      <c r="H97" s="10">
        <v>7200</v>
      </c>
      <c r="I97" s="5" t="s">
        <v>61</v>
      </c>
    </row>
    <row r="98" spans="1:12" s="5" customFormat="1" ht="14.25" customHeight="1" x14ac:dyDescent="0.2">
      <c r="A98" s="4" t="s">
        <v>54</v>
      </c>
      <c r="B98" s="5" t="s">
        <v>107</v>
      </c>
    </row>
    <row r="99" spans="1:12" s="5" customFormat="1" ht="14.25" customHeight="1" x14ac:dyDescent="0.2">
      <c r="A99" s="4"/>
      <c r="B99" s="5" t="s">
        <v>108</v>
      </c>
      <c r="H99" s="10">
        <v>40200</v>
      </c>
      <c r="I99" s="5" t="s">
        <v>61</v>
      </c>
    </row>
    <row r="100" spans="1:12" s="5" customFormat="1" ht="14.25" customHeight="1" x14ac:dyDescent="0.2">
      <c r="A100" s="4" t="s">
        <v>56</v>
      </c>
      <c r="B100" s="5" t="s">
        <v>109</v>
      </c>
      <c r="H100" s="10">
        <v>1535</v>
      </c>
      <c r="I100" s="5" t="s">
        <v>61</v>
      </c>
    </row>
    <row r="101" spans="1:12" s="5" customFormat="1" ht="14.25" customHeight="1" x14ac:dyDescent="0.2">
      <c r="A101" s="4" t="s">
        <v>58</v>
      </c>
      <c r="B101" s="5" t="s">
        <v>110</v>
      </c>
      <c r="H101" s="10">
        <v>10000</v>
      </c>
      <c r="I101" s="5" t="s">
        <v>61</v>
      </c>
    </row>
    <row r="102" spans="1:12" s="5" customFormat="1" ht="14.25" customHeight="1" x14ac:dyDescent="0.2">
      <c r="A102" s="4"/>
      <c r="B102" s="28"/>
    </row>
    <row r="103" spans="1:12" s="5" customFormat="1" ht="14.25" customHeight="1" x14ac:dyDescent="0.2">
      <c r="A103" s="4"/>
      <c r="B103" s="29" t="s">
        <v>111</v>
      </c>
      <c r="F103" s="4" t="s">
        <v>112</v>
      </c>
      <c r="G103" s="4"/>
      <c r="H103" s="4" t="s">
        <v>4</v>
      </c>
      <c r="I103" s="4" t="s">
        <v>5</v>
      </c>
      <c r="J103" s="4" t="s">
        <v>6</v>
      </c>
      <c r="K103" s="30"/>
      <c r="L103" s="11"/>
    </row>
    <row r="104" spans="1:12" s="5" customFormat="1" ht="14.25" customHeight="1" x14ac:dyDescent="0.2">
      <c r="B104" s="4"/>
      <c r="F104" s="4">
        <v>2015</v>
      </c>
      <c r="G104" s="4"/>
      <c r="H104" s="4">
        <v>2015</v>
      </c>
      <c r="J104"/>
      <c r="K104" s="4"/>
      <c r="L104" s="11"/>
    </row>
    <row r="105" spans="1:12" s="5" customFormat="1" ht="14.25" customHeight="1" x14ac:dyDescent="0.2">
      <c r="A105" s="4" t="s">
        <v>113</v>
      </c>
      <c r="B105" s="15" t="s">
        <v>114</v>
      </c>
      <c r="F105" s="13">
        <v>15000</v>
      </c>
      <c r="G105" s="5" t="s">
        <v>61</v>
      </c>
      <c r="H105" s="13">
        <v>15000</v>
      </c>
      <c r="I105" s="10">
        <f t="shared" ref="I105:I115" si="4">H105-F105</f>
        <v>0</v>
      </c>
      <c r="J105" s="11">
        <f t="shared" ref="J105:J114" si="5">H105*100/F105</f>
        <v>100</v>
      </c>
      <c r="K105" s="13"/>
      <c r="L105" s="11"/>
    </row>
    <row r="106" spans="1:12" s="5" customFormat="1" ht="14.25" customHeight="1" x14ac:dyDescent="0.2">
      <c r="A106" s="4" t="s">
        <v>115</v>
      </c>
      <c r="B106" s="5" t="s">
        <v>116</v>
      </c>
      <c r="F106" s="13">
        <v>4000</v>
      </c>
      <c r="G106" s="5" t="s">
        <v>61</v>
      </c>
      <c r="H106" s="13">
        <v>4000</v>
      </c>
      <c r="I106" s="10">
        <f t="shared" si="4"/>
        <v>0</v>
      </c>
      <c r="J106" s="11">
        <f t="shared" si="5"/>
        <v>100</v>
      </c>
      <c r="K106" s="13"/>
      <c r="L106" s="11"/>
    </row>
    <row r="107" spans="1:12" s="5" customFormat="1" ht="14.25" customHeight="1" x14ac:dyDescent="0.2">
      <c r="A107" s="4" t="s">
        <v>117</v>
      </c>
      <c r="B107" s="5" t="s">
        <v>118</v>
      </c>
      <c r="F107" s="13">
        <v>2000</v>
      </c>
      <c r="G107" s="5" t="s">
        <v>61</v>
      </c>
      <c r="H107" s="13">
        <v>2000</v>
      </c>
      <c r="I107" s="10">
        <f t="shared" si="4"/>
        <v>0</v>
      </c>
      <c r="J107" s="11">
        <f t="shared" si="5"/>
        <v>100</v>
      </c>
      <c r="K107" s="13"/>
      <c r="L107" s="11"/>
    </row>
    <row r="108" spans="1:12" s="5" customFormat="1" ht="14.25" customHeight="1" x14ac:dyDescent="0.2">
      <c r="A108" s="4" t="s">
        <v>119</v>
      </c>
      <c r="B108" s="5" t="s">
        <v>120</v>
      </c>
      <c r="F108" s="13">
        <v>4000</v>
      </c>
      <c r="G108" s="5" t="s">
        <v>61</v>
      </c>
      <c r="H108" s="13">
        <v>4000</v>
      </c>
      <c r="I108" s="10">
        <f t="shared" si="4"/>
        <v>0</v>
      </c>
      <c r="J108" s="11">
        <f t="shared" si="5"/>
        <v>100</v>
      </c>
      <c r="K108" s="13"/>
      <c r="L108" s="11"/>
    </row>
    <row r="109" spans="1:12" s="5" customFormat="1" ht="14.25" customHeight="1" x14ac:dyDescent="0.2">
      <c r="A109" s="4" t="s">
        <v>121</v>
      </c>
      <c r="B109" s="5" t="s">
        <v>122</v>
      </c>
      <c r="F109" s="13">
        <v>1000</v>
      </c>
      <c r="G109" s="5" t="s">
        <v>61</v>
      </c>
      <c r="H109" s="13">
        <v>1000</v>
      </c>
      <c r="I109" s="10">
        <f t="shared" si="4"/>
        <v>0</v>
      </c>
      <c r="J109" s="11">
        <f t="shared" si="5"/>
        <v>100</v>
      </c>
      <c r="K109" s="13"/>
      <c r="L109" s="11"/>
    </row>
    <row r="110" spans="1:12" s="5" customFormat="1" ht="14.25" customHeight="1" x14ac:dyDescent="0.2">
      <c r="A110" s="4" t="s">
        <v>123</v>
      </c>
      <c r="B110" s="5" t="s">
        <v>124</v>
      </c>
      <c r="F110" s="13">
        <v>500</v>
      </c>
      <c r="G110" s="5" t="s">
        <v>61</v>
      </c>
      <c r="H110" s="13">
        <v>0</v>
      </c>
      <c r="I110" s="10">
        <f t="shared" si="4"/>
        <v>-500</v>
      </c>
      <c r="J110" s="11">
        <f t="shared" si="5"/>
        <v>0</v>
      </c>
      <c r="K110" s="13"/>
      <c r="L110" s="11"/>
    </row>
    <row r="111" spans="1:12" s="5" customFormat="1" ht="14.25" customHeight="1" x14ac:dyDescent="0.2">
      <c r="A111" s="4" t="s">
        <v>125</v>
      </c>
      <c r="B111" s="5" t="s">
        <v>126</v>
      </c>
      <c r="F111" s="13">
        <v>14000</v>
      </c>
      <c r="G111" s="5" t="s">
        <v>61</v>
      </c>
      <c r="H111" s="13">
        <v>41300</v>
      </c>
      <c r="I111" s="10">
        <f t="shared" si="4"/>
        <v>27300</v>
      </c>
      <c r="J111" s="11">
        <f t="shared" si="5"/>
        <v>295</v>
      </c>
      <c r="K111" s="13"/>
      <c r="L111" s="11"/>
    </row>
    <row r="112" spans="1:12" s="5" customFormat="1" ht="14.25" customHeight="1" x14ac:dyDescent="0.2">
      <c r="A112" s="27" t="s">
        <v>127</v>
      </c>
      <c r="B112" s="6" t="s">
        <v>128</v>
      </c>
      <c r="C112" s="6"/>
      <c r="D112" s="6"/>
      <c r="E112" s="6"/>
      <c r="F112" s="13">
        <v>40000</v>
      </c>
      <c r="G112" s="6" t="s">
        <v>61</v>
      </c>
      <c r="H112" s="13">
        <v>26200</v>
      </c>
      <c r="I112" s="10">
        <f t="shared" si="4"/>
        <v>-13800</v>
      </c>
      <c r="J112" s="11">
        <f t="shared" si="5"/>
        <v>65.5</v>
      </c>
      <c r="K112" s="13"/>
      <c r="L112" s="11"/>
    </row>
    <row r="113" spans="1:12" s="5" customFormat="1" ht="14.25" customHeight="1" x14ac:dyDescent="0.2">
      <c r="A113" s="27" t="s">
        <v>129</v>
      </c>
      <c r="B113" s="6" t="s">
        <v>130</v>
      </c>
      <c r="C113" s="6"/>
      <c r="D113" s="6"/>
      <c r="E113" s="6"/>
      <c r="F113" s="13">
        <v>50000</v>
      </c>
      <c r="G113" s="6" t="s">
        <v>61</v>
      </c>
      <c r="H113" s="13">
        <f>20580+57718</f>
        <v>78298</v>
      </c>
      <c r="I113" s="10">
        <f t="shared" si="4"/>
        <v>28298</v>
      </c>
      <c r="J113" s="11">
        <f t="shared" si="5"/>
        <v>156.596</v>
      </c>
      <c r="K113" s="13"/>
      <c r="L113" s="11"/>
    </row>
    <row r="114" spans="1:12" s="5" customFormat="1" ht="14.25" customHeight="1" x14ac:dyDescent="0.2">
      <c r="A114" s="4" t="s">
        <v>131</v>
      </c>
      <c r="B114" s="5" t="s">
        <v>132</v>
      </c>
      <c r="F114" s="10">
        <v>5000</v>
      </c>
      <c r="G114" s="6" t="s">
        <v>61</v>
      </c>
      <c r="H114" s="13">
        <v>0</v>
      </c>
      <c r="I114" s="10">
        <f t="shared" si="4"/>
        <v>-5000</v>
      </c>
      <c r="J114" s="11">
        <f t="shared" si="5"/>
        <v>0</v>
      </c>
      <c r="K114" s="10"/>
    </row>
    <row r="115" spans="1:12" s="5" customFormat="1" ht="14.25" customHeight="1" x14ac:dyDescent="0.2">
      <c r="A115" s="4"/>
      <c r="B115" s="5" t="s">
        <v>133</v>
      </c>
      <c r="F115" s="10"/>
      <c r="H115" s="13">
        <v>14000</v>
      </c>
      <c r="I115" s="10">
        <f t="shared" si="4"/>
        <v>14000</v>
      </c>
    </row>
    <row r="116" spans="1:12" x14ac:dyDescent="0.2">
      <c r="A116" s="4"/>
      <c r="B116" s="5" t="s">
        <v>134</v>
      </c>
      <c r="C116" s="5"/>
      <c r="D116" s="5"/>
      <c r="E116" s="5"/>
      <c r="F116" s="10">
        <f>SUM(F105:F114)</f>
        <v>135500</v>
      </c>
      <c r="G116" s="5" t="s">
        <v>61</v>
      </c>
      <c r="H116" s="10">
        <f>SUM(H105:H115)</f>
        <v>185798</v>
      </c>
      <c r="I116" s="10">
        <f>SUM(I105:I115)</f>
        <v>50298</v>
      </c>
      <c r="J116" s="11">
        <f>H116*100/F116</f>
        <v>137.12029520295204</v>
      </c>
      <c r="K116" s="22"/>
    </row>
    <row r="117" spans="1:12" x14ac:dyDescent="0.2">
      <c r="A117" s="4"/>
      <c r="B117" s="5"/>
      <c r="C117" s="5"/>
      <c r="D117" s="5"/>
      <c r="E117" s="5"/>
      <c r="F117" s="5"/>
      <c r="G117" s="5"/>
      <c r="H117" s="5"/>
      <c r="I117" s="5"/>
    </row>
    <row r="118" spans="1:12" x14ac:dyDescent="0.2">
      <c r="A118" s="6" t="s">
        <v>135</v>
      </c>
      <c r="B118" s="5"/>
      <c r="C118" s="5"/>
      <c r="D118" s="5"/>
      <c r="E118" s="5"/>
      <c r="F118" s="5"/>
      <c r="G118" s="5"/>
      <c r="H118" s="5"/>
      <c r="I118" s="5"/>
    </row>
    <row r="119" spans="1:12" x14ac:dyDescent="0.2">
      <c r="A119" s="4"/>
      <c r="B119" s="5"/>
    </row>
  </sheetData>
  <mergeCells count="1">
    <mergeCell ref="A1:I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rowBreaks count="2" manualBreakCount="2">
    <brk id="47" max="16383" man="1"/>
    <brk id="10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13"/>
  <sheetViews>
    <sheetView tabSelected="1" workbookViewId="0">
      <selection activeCell="D9" sqref="D9"/>
    </sheetView>
  </sheetViews>
  <sheetFormatPr defaultRowHeight="12.75" x14ac:dyDescent="0.2"/>
  <cols>
    <col min="1" max="1" width="6.85546875" style="2" customWidth="1"/>
    <col min="5" max="5" width="10.28515625" customWidth="1"/>
    <col min="7" max="7" width="4" customWidth="1"/>
    <col min="8" max="8" width="11" customWidth="1"/>
    <col min="9" max="9" width="10.140625" bestFit="1" customWidth="1"/>
    <col min="10" max="10" width="11" customWidth="1"/>
    <col min="15" max="15" width="6.85546875" customWidth="1"/>
    <col min="16" max="16" width="28.28515625" customWidth="1"/>
    <col min="17" max="17" width="12.28515625" customWidth="1"/>
  </cols>
  <sheetData>
    <row r="1" spans="1:19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I2" s="3"/>
    </row>
    <row r="3" spans="1:19" s="5" customFormat="1" ht="15" customHeight="1" x14ac:dyDescent="0.2">
      <c r="A3" s="4"/>
      <c r="B3" s="5" t="s">
        <v>1</v>
      </c>
      <c r="D3" s="6"/>
      <c r="E3" s="6"/>
      <c r="F3" s="7">
        <v>2016</v>
      </c>
      <c r="H3"/>
      <c r="I3" s="31"/>
      <c r="J3" s="4"/>
      <c r="K3" s="4"/>
      <c r="L3" s="4"/>
    </row>
    <row r="4" spans="1:19" ht="15" customHeight="1" x14ac:dyDescent="0.2">
      <c r="D4" s="8"/>
      <c r="H4" s="4"/>
      <c r="I4" s="4"/>
      <c r="J4" s="4"/>
      <c r="K4" s="4"/>
      <c r="L4" s="4"/>
      <c r="M4" s="5"/>
      <c r="N4" s="5"/>
    </row>
    <row r="5" spans="1:19" ht="15" customHeight="1" x14ac:dyDescent="0.2">
      <c r="B5" s="9" t="s">
        <v>3</v>
      </c>
      <c r="H5" s="4"/>
      <c r="I5" s="4"/>
      <c r="J5" s="4"/>
      <c r="K5" s="4"/>
      <c r="L5" s="4"/>
      <c r="M5" s="5"/>
      <c r="N5" s="5"/>
    </row>
    <row r="6" spans="1:19" ht="15" customHeight="1" x14ac:dyDescent="0.2">
      <c r="H6" s="4"/>
      <c r="I6" s="4"/>
      <c r="J6" s="4"/>
      <c r="K6" s="32"/>
      <c r="L6" s="27"/>
      <c r="M6" s="4"/>
      <c r="N6" s="4"/>
      <c r="O6" s="4"/>
      <c r="P6" s="4"/>
      <c r="Q6" s="4"/>
      <c r="R6" s="4"/>
    </row>
    <row r="7" spans="1:19" ht="15" customHeight="1" x14ac:dyDescent="0.2">
      <c r="A7" s="2" t="s">
        <v>7</v>
      </c>
      <c r="B7" t="s">
        <v>8</v>
      </c>
      <c r="F7" s="13">
        <f>4800+400</f>
        <v>5200</v>
      </c>
      <c r="I7" s="30"/>
      <c r="J7" s="11"/>
      <c r="K7" s="13"/>
      <c r="L7" s="33"/>
      <c r="M7" s="12"/>
      <c r="N7" s="12"/>
      <c r="O7" s="5"/>
      <c r="P7" s="5"/>
      <c r="Q7" s="5"/>
      <c r="R7" s="5"/>
      <c r="S7" s="5"/>
    </row>
    <row r="8" spans="1:19" ht="15" customHeight="1" x14ac:dyDescent="0.2">
      <c r="A8" s="2" t="s">
        <v>9</v>
      </c>
      <c r="B8" t="s">
        <v>10</v>
      </c>
      <c r="F8" s="13">
        <f>7200+900</f>
        <v>8100</v>
      </c>
      <c r="I8" s="30"/>
      <c r="J8" s="11"/>
      <c r="K8" s="13"/>
      <c r="L8" s="33"/>
      <c r="M8" s="12"/>
      <c r="N8" s="12"/>
      <c r="O8" s="5"/>
      <c r="P8" s="5"/>
      <c r="Q8" s="5"/>
      <c r="R8" s="5"/>
      <c r="S8" s="5"/>
    </row>
    <row r="9" spans="1:19" ht="15" customHeight="1" x14ac:dyDescent="0.2">
      <c r="A9" s="2" t="s">
        <v>11</v>
      </c>
      <c r="B9" t="s">
        <v>12</v>
      </c>
      <c r="F9" s="13">
        <f>8600+200</f>
        <v>8800</v>
      </c>
      <c r="I9" s="30"/>
      <c r="J9" s="11"/>
      <c r="K9" s="13"/>
      <c r="L9" s="33"/>
      <c r="M9" s="12"/>
      <c r="N9" s="12"/>
      <c r="O9" s="5"/>
      <c r="P9" s="5"/>
      <c r="Q9" s="5"/>
      <c r="R9" s="5"/>
      <c r="S9" s="5"/>
    </row>
    <row r="10" spans="1:19" ht="15" customHeight="1" x14ac:dyDescent="0.2">
      <c r="A10" s="2" t="s">
        <v>13</v>
      </c>
      <c r="B10" t="s">
        <v>14</v>
      </c>
      <c r="F10" s="13">
        <v>10000</v>
      </c>
      <c r="I10" s="30"/>
      <c r="J10" s="11"/>
      <c r="K10" s="13"/>
      <c r="L10" s="33"/>
      <c r="M10" s="12"/>
      <c r="N10" s="12"/>
      <c r="O10" s="5"/>
      <c r="P10" s="5"/>
      <c r="Q10" s="5"/>
      <c r="R10" s="5"/>
      <c r="S10" s="5"/>
    </row>
    <row r="11" spans="1:19" ht="15" customHeight="1" x14ac:dyDescent="0.2">
      <c r="A11" s="2" t="s">
        <v>15</v>
      </c>
      <c r="B11" t="s">
        <v>16</v>
      </c>
      <c r="F11" s="13">
        <v>140000</v>
      </c>
      <c r="I11" s="30"/>
      <c r="J11" s="11"/>
      <c r="K11" s="13"/>
      <c r="L11" s="33"/>
      <c r="M11" s="12"/>
      <c r="N11" s="12"/>
      <c r="O11" s="5"/>
      <c r="P11" s="5"/>
      <c r="Q11" s="5"/>
      <c r="R11" s="5"/>
      <c r="S11" s="5"/>
    </row>
    <row r="12" spans="1:19" ht="15" customHeight="1" x14ac:dyDescent="0.2">
      <c r="A12" s="2" t="s">
        <v>17</v>
      </c>
      <c r="B12" t="s">
        <v>18</v>
      </c>
      <c r="F12" s="13">
        <v>50000</v>
      </c>
      <c r="I12" s="30"/>
      <c r="J12" s="11"/>
      <c r="K12" s="13"/>
      <c r="L12" s="27"/>
      <c r="M12" s="5"/>
      <c r="N12" s="5"/>
    </row>
    <row r="13" spans="1:19" ht="15" customHeight="1" x14ac:dyDescent="0.2">
      <c r="A13" s="2" t="s">
        <v>19</v>
      </c>
      <c r="B13" t="s">
        <v>20</v>
      </c>
      <c r="F13" s="13">
        <v>10000</v>
      </c>
      <c r="I13" s="30"/>
      <c r="J13" s="11"/>
      <c r="K13" s="13"/>
      <c r="L13" s="27"/>
      <c r="M13" s="5"/>
      <c r="N13" s="5"/>
    </row>
    <row r="14" spans="1:19" ht="15" customHeight="1" x14ac:dyDescent="0.2">
      <c r="A14" s="2" t="s">
        <v>21</v>
      </c>
      <c r="B14" t="s">
        <v>22</v>
      </c>
      <c r="F14" s="13">
        <v>50000</v>
      </c>
      <c r="I14" s="30"/>
      <c r="J14" s="11"/>
      <c r="K14" s="13"/>
      <c r="L14" s="27"/>
      <c r="M14" s="5"/>
      <c r="N14" s="5"/>
    </row>
    <row r="15" spans="1:19" ht="15" customHeight="1" x14ac:dyDescent="0.2">
      <c r="A15" s="14" t="s">
        <v>23</v>
      </c>
      <c r="B15" t="s">
        <v>24</v>
      </c>
      <c r="F15" s="13">
        <v>5900</v>
      </c>
      <c r="H15" s="10"/>
      <c r="I15" s="30"/>
      <c r="J15" s="11"/>
      <c r="K15" s="4"/>
      <c r="L15" s="4"/>
      <c r="M15" s="5"/>
      <c r="N15" s="5"/>
    </row>
    <row r="16" spans="1:19" ht="15" customHeight="1" x14ac:dyDescent="0.2">
      <c r="A16" s="2" t="s">
        <v>25</v>
      </c>
      <c r="B16" t="s">
        <v>136</v>
      </c>
      <c r="F16" s="13">
        <v>55000</v>
      </c>
      <c r="H16" s="10"/>
      <c r="I16" s="30"/>
      <c r="J16" s="11"/>
      <c r="K16" s="4"/>
      <c r="L16" s="4"/>
      <c r="M16" s="5"/>
      <c r="N16" s="5"/>
    </row>
    <row r="17" spans="1:14" s="16" customFormat="1" ht="15" customHeight="1" x14ac:dyDescent="0.2">
      <c r="A17" s="2"/>
      <c r="B17"/>
      <c r="C17"/>
      <c r="D17"/>
      <c r="E17"/>
      <c r="F17" s="8"/>
      <c r="G17"/>
      <c r="H17" s="10"/>
      <c r="I17" s="30"/>
      <c r="J17" s="11"/>
      <c r="K17" s="4"/>
      <c r="L17" s="4"/>
      <c r="M17" s="5"/>
      <c r="N17" s="5"/>
    </row>
    <row r="18" spans="1:14" ht="15" customHeight="1" x14ac:dyDescent="0.2">
      <c r="A18" s="34"/>
      <c r="B18" s="16" t="s">
        <v>27</v>
      </c>
      <c r="C18" s="16"/>
      <c r="D18" s="16"/>
      <c r="E18" s="16"/>
      <c r="F18" s="35">
        <f>SUM(F7:F16)</f>
        <v>343000</v>
      </c>
      <c r="G18" s="36"/>
      <c r="H18" s="36"/>
      <c r="I18" s="30"/>
      <c r="J18" s="11"/>
      <c r="K18" s="4"/>
      <c r="L18" s="36"/>
      <c r="M18" s="5"/>
      <c r="N18" s="5"/>
    </row>
    <row r="19" spans="1:14" ht="15" customHeight="1" x14ac:dyDescent="0.2">
      <c r="F19" s="8"/>
      <c r="H19" s="4"/>
      <c r="I19" s="4"/>
      <c r="J19" s="4"/>
      <c r="K19" s="4"/>
      <c r="L19" s="4"/>
      <c r="M19" s="5"/>
      <c r="N19" s="5"/>
    </row>
    <row r="20" spans="1:14" ht="15" customHeight="1" x14ac:dyDescent="0.2">
      <c r="B20" s="9" t="s">
        <v>28</v>
      </c>
      <c r="F20" s="8"/>
      <c r="H20" s="4"/>
      <c r="I20" s="4"/>
      <c r="J20" s="4"/>
      <c r="K20" s="4"/>
      <c r="L20" s="4"/>
      <c r="M20" s="5"/>
      <c r="N20" s="5"/>
    </row>
    <row r="21" spans="1:14" ht="15" customHeight="1" x14ac:dyDescent="0.2">
      <c r="F21" s="8"/>
      <c r="H21" s="4"/>
      <c r="I21" s="4"/>
      <c r="J21" s="4"/>
      <c r="K21" s="4"/>
      <c r="L21" s="4"/>
      <c r="M21" s="5"/>
      <c r="N21" s="5"/>
    </row>
    <row r="22" spans="1:14" ht="15" customHeight="1" x14ac:dyDescent="0.2">
      <c r="A22" s="2" t="s">
        <v>29</v>
      </c>
      <c r="B22" t="s">
        <v>30</v>
      </c>
      <c r="F22" s="19">
        <v>16500</v>
      </c>
      <c r="H22" s="10"/>
      <c r="I22" s="30"/>
      <c r="J22" s="11"/>
      <c r="K22" s="6"/>
      <c r="L22" s="6"/>
      <c r="M22" s="5"/>
      <c r="N22" s="5"/>
    </row>
    <row r="23" spans="1:14" ht="15" customHeight="1" x14ac:dyDescent="0.2">
      <c r="A23" s="2" t="s">
        <v>31</v>
      </c>
      <c r="B23" t="s">
        <v>32</v>
      </c>
      <c r="F23" s="19">
        <v>27000</v>
      </c>
      <c r="H23" s="13"/>
      <c r="I23" s="30"/>
      <c r="J23" s="11"/>
      <c r="K23" s="6"/>
      <c r="L23" s="6"/>
      <c r="M23" s="5"/>
      <c r="N23" s="5"/>
    </row>
    <row r="24" spans="1:14" ht="15" customHeight="1" x14ac:dyDescent="0.2">
      <c r="A24" s="2" t="s">
        <v>33</v>
      </c>
      <c r="B24" t="s">
        <v>34</v>
      </c>
      <c r="F24" s="19">
        <f>F110</f>
        <v>150500</v>
      </c>
      <c r="H24" s="13"/>
      <c r="I24" s="30"/>
      <c r="J24" s="11"/>
      <c r="K24" s="6"/>
      <c r="L24" s="6"/>
      <c r="M24" s="5"/>
      <c r="N24" s="5"/>
    </row>
    <row r="25" spans="1:14" ht="15" customHeight="1" x14ac:dyDescent="0.2">
      <c r="A25" s="2" t="s">
        <v>35</v>
      </c>
      <c r="B25" t="s">
        <v>36</v>
      </c>
      <c r="F25" s="19">
        <v>44000</v>
      </c>
      <c r="H25" s="13"/>
      <c r="I25" s="30"/>
      <c r="J25" s="11"/>
      <c r="K25" s="19"/>
      <c r="L25" s="19"/>
    </row>
    <row r="26" spans="1:14" ht="15" customHeight="1" x14ac:dyDescent="0.2">
      <c r="A26" s="2" t="s">
        <v>37</v>
      </c>
      <c r="B26" t="s">
        <v>38</v>
      </c>
      <c r="F26" s="19">
        <v>5100</v>
      </c>
      <c r="H26" s="13"/>
      <c r="I26" s="30"/>
      <c r="J26" s="11"/>
      <c r="K26" s="19"/>
      <c r="L26" s="19"/>
    </row>
    <row r="27" spans="1:14" ht="15" customHeight="1" x14ac:dyDescent="0.2">
      <c r="A27" s="2" t="s">
        <v>39</v>
      </c>
      <c r="B27" t="s">
        <v>40</v>
      </c>
      <c r="F27" s="19">
        <v>900</v>
      </c>
      <c r="H27" s="13"/>
      <c r="I27" s="30"/>
      <c r="J27" s="11"/>
      <c r="K27" s="19"/>
      <c r="L27" s="19"/>
    </row>
    <row r="28" spans="1:14" ht="15" customHeight="1" x14ac:dyDescent="0.2">
      <c r="A28" s="14" t="s">
        <v>41</v>
      </c>
      <c r="B28" t="s">
        <v>42</v>
      </c>
      <c r="F28" s="19">
        <v>10000</v>
      </c>
      <c r="H28" s="13"/>
      <c r="I28" s="30"/>
      <c r="J28" s="11"/>
      <c r="K28" s="19"/>
      <c r="L28" s="19"/>
    </row>
    <row r="29" spans="1:14" ht="15" customHeight="1" x14ac:dyDescent="0.2">
      <c r="A29" s="2" t="s">
        <v>43</v>
      </c>
      <c r="B29" t="s">
        <v>44</v>
      </c>
      <c r="F29" s="22">
        <v>2000</v>
      </c>
      <c r="H29" s="10"/>
      <c r="I29" s="30"/>
      <c r="J29" s="11"/>
      <c r="K29" s="19"/>
      <c r="L29" s="19"/>
    </row>
    <row r="30" spans="1:14" ht="15" customHeight="1" x14ac:dyDescent="0.2">
      <c r="A30" s="2" t="s">
        <v>45</v>
      </c>
      <c r="B30" t="s">
        <v>46</v>
      </c>
      <c r="F30" s="22">
        <v>2000</v>
      </c>
      <c r="H30" s="10"/>
      <c r="I30" s="30"/>
      <c r="J30" s="11"/>
      <c r="K30" s="19"/>
      <c r="L30" s="19"/>
    </row>
    <row r="31" spans="1:14" ht="15" customHeight="1" x14ac:dyDescent="0.2">
      <c r="A31" s="2" t="s">
        <v>47</v>
      </c>
      <c r="B31" t="s">
        <v>48</v>
      </c>
      <c r="F31" s="22">
        <v>10000</v>
      </c>
      <c r="H31" s="10"/>
      <c r="I31" s="30"/>
      <c r="J31" s="11"/>
      <c r="K31" s="19"/>
      <c r="L31" s="19"/>
    </row>
    <row r="32" spans="1:14" ht="15" customHeight="1" x14ac:dyDescent="0.2">
      <c r="A32" s="2" t="s">
        <v>49</v>
      </c>
      <c r="B32" t="s">
        <v>50</v>
      </c>
      <c r="F32" s="22">
        <v>10000</v>
      </c>
      <c r="H32" s="10"/>
      <c r="I32" s="30"/>
      <c r="J32" s="11"/>
      <c r="K32" s="19"/>
      <c r="L32" s="19"/>
    </row>
    <row r="33" spans="1:12" ht="15" customHeight="1" x14ac:dyDescent="0.2">
      <c r="A33" s="2" t="s">
        <v>51</v>
      </c>
      <c r="B33" t="s">
        <v>24</v>
      </c>
      <c r="F33" s="22">
        <v>5000</v>
      </c>
      <c r="H33" s="10"/>
      <c r="I33" s="30"/>
      <c r="J33" s="11"/>
      <c r="K33" s="19"/>
      <c r="L33" s="19"/>
    </row>
    <row r="34" spans="1:12" ht="15" customHeight="1" x14ac:dyDescent="0.2">
      <c r="A34" s="2" t="s">
        <v>52</v>
      </c>
      <c r="B34" t="s">
        <v>53</v>
      </c>
      <c r="F34" s="22">
        <v>7200</v>
      </c>
      <c r="H34" s="10"/>
      <c r="I34" s="30"/>
      <c r="J34" s="11"/>
      <c r="K34" s="19"/>
      <c r="L34" s="19"/>
    </row>
    <row r="35" spans="1:12" ht="15" customHeight="1" x14ac:dyDescent="0.2">
      <c r="A35" s="2" t="s">
        <v>54</v>
      </c>
      <c r="B35" t="s">
        <v>55</v>
      </c>
      <c r="F35" s="22">
        <v>41000</v>
      </c>
      <c r="H35" s="13"/>
      <c r="I35" s="30"/>
      <c r="J35" s="11"/>
      <c r="K35" s="19"/>
      <c r="L35" s="19"/>
    </row>
    <row r="36" spans="1:12" ht="15" customHeight="1" x14ac:dyDescent="0.2">
      <c r="A36" s="2" t="s">
        <v>56</v>
      </c>
      <c r="B36" t="s">
        <v>57</v>
      </c>
      <c r="F36" s="22">
        <v>1800</v>
      </c>
      <c r="H36" s="10"/>
      <c r="I36" s="30"/>
      <c r="J36" s="11"/>
      <c r="K36" s="19"/>
      <c r="L36" s="19"/>
    </row>
    <row r="37" spans="1:12" ht="15" customHeight="1" x14ac:dyDescent="0.2">
      <c r="A37" s="2" t="s">
        <v>58</v>
      </c>
      <c r="B37" t="s">
        <v>59</v>
      </c>
      <c r="F37" s="22">
        <v>10000</v>
      </c>
      <c r="H37" s="13"/>
      <c r="I37" s="30"/>
      <c r="J37" s="11"/>
      <c r="K37" s="19"/>
      <c r="L37" s="19"/>
    </row>
    <row r="38" spans="1:12" ht="15" customHeight="1" x14ac:dyDescent="0.2">
      <c r="F38" s="22"/>
      <c r="H38" s="22"/>
      <c r="I38" s="30"/>
      <c r="J38" s="11"/>
      <c r="K38" s="19"/>
      <c r="L38" s="24"/>
    </row>
    <row r="39" spans="1:12" ht="15" customHeight="1" x14ac:dyDescent="0.2">
      <c r="B39" s="16" t="s">
        <v>60</v>
      </c>
      <c r="C39" s="16"/>
      <c r="D39" s="16"/>
      <c r="E39" s="16"/>
      <c r="F39" s="23">
        <f>SUM(F22:F38)</f>
        <v>343000</v>
      </c>
      <c r="G39" s="23"/>
      <c r="H39" s="23"/>
      <c r="I39" s="30"/>
      <c r="J39" s="11"/>
      <c r="K39" s="37"/>
      <c r="L39" s="23"/>
    </row>
    <row r="40" spans="1:12" ht="15" customHeight="1" x14ac:dyDescent="0.2">
      <c r="F40" s="22"/>
      <c r="H40" s="23"/>
      <c r="J40" s="8"/>
      <c r="K40" s="8"/>
      <c r="L40" s="8"/>
    </row>
    <row r="41" spans="1:12" ht="15" customHeight="1" x14ac:dyDescent="0.2">
      <c r="F41" s="22"/>
      <c r="H41" s="23"/>
      <c r="I41" s="23"/>
      <c r="J41" s="8"/>
      <c r="K41" s="8"/>
      <c r="L41" s="8"/>
    </row>
    <row r="42" spans="1:12" ht="15" customHeight="1" x14ac:dyDescent="0.2">
      <c r="B42" t="s">
        <v>62</v>
      </c>
      <c r="F42" s="22">
        <f>F18-F39</f>
        <v>0</v>
      </c>
      <c r="H42" s="23"/>
      <c r="I42" s="23"/>
    </row>
    <row r="43" spans="1:12" ht="15" customHeight="1" x14ac:dyDescent="0.2">
      <c r="F43" s="22"/>
    </row>
    <row r="44" spans="1:12" x14ac:dyDescent="0.2">
      <c r="F44" s="22"/>
    </row>
    <row r="45" spans="1:12" x14ac:dyDescent="0.2">
      <c r="F45" s="22"/>
    </row>
    <row r="46" spans="1:12" x14ac:dyDescent="0.2">
      <c r="A46" s="26" t="s">
        <v>67</v>
      </c>
      <c r="F46" s="22"/>
    </row>
    <row r="47" spans="1:12" s="5" customFormat="1" ht="14.25" customHeight="1" x14ac:dyDescent="0.2">
      <c r="A47" s="2"/>
      <c r="F47" s="10"/>
    </row>
    <row r="48" spans="1:12" s="5" customFormat="1" ht="14.25" customHeight="1" x14ac:dyDescent="0.2">
      <c r="A48" s="5" t="s">
        <v>68</v>
      </c>
      <c r="F48" s="10"/>
    </row>
    <row r="49" spans="1:9" s="5" customFormat="1" ht="14.25" customHeight="1" x14ac:dyDescent="0.2">
      <c r="A49" s="5" t="s">
        <v>69</v>
      </c>
      <c r="F49" s="10"/>
    </row>
    <row r="50" spans="1:9" s="5" customFormat="1" ht="14.25" customHeight="1" x14ac:dyDescent="0.2">
      <c r="A50" s="5" t="s">
        <v>137</v>
      </c>
      <c r="F50" s="10"/>
    </row>
    <row r="51" spans="1:9" s="5" customFormat="1" ht="14.25" customHeight="1" x14ac:dyDescent="0.2">
      <c r="A51" s="5" t="s">
        <v>138</v>
      </c>
      <c r="F51" s="10"/>
    </row>
    <row r="52" spans="1:9" s="5" customFormat="1" ht="14.25" customHeight="1" x14ac:dyDescent="0.2">
      <c r="A52" s="5" t="s">
        <v>139</v>
      </c>
      <c r="F52" s="10"/>
    </row>
    <row r="53" spans="1:9" s="5" customFormat="1" ht="14.25" customHeight="1" x14ac:dyDescent="0.2">
      <c r="A53" s="5" t="s">
        <v>140</v>
      </c>
      <c r="F53" s="10"/>
    </row>
    <row r="54" spans="1:9" s="5" customFormat="1" ht="14.25" customHeight="1" x14ac:dyDescent="0.2">
      <c r="A54" s="5" t="s">
        <v>141</v>
      </c>
      <c r="F54" s="10"/>
    </row>
    <row r="55" spans="1:9" s="5" customFormat="1" ht="14.25" customHeight="1" x14ac:dyDescent="0.2">
      <c r="A55" s="5" t="s">
        <v>142</v>
      </c>
      <c r="F55" s="10"/>
    </row>
    <row r="56" spans="1:9" s="6" customFormat="1" ht="14.25" customHeight="1" x14ac:dyDescent="0.2">
      <c r="A56" s="6" t="s">
        <v>77</v>
      </c>
      <c r="F56" s="13"/>
    </row>
    <row r="57" spans="1:9" s="5" customFormat="1" ht="14.25" customHeight="1" x14ac:dyDescent="0.2">
      <c r="A57" s="4"/>
      <c r="F57" s="10"/>
    </row>
    <row r="58" spans="1:9" s="5" customFormat="1" ht="14.25" customHeight="1" x14ac:dyDescent="0.2">
      <c r="A58" s="5" t="s">
        <v>79</v>
      </c>
    </row>
    <row r="59" spans="1:9" s="5" customFormat="1" ht="14.25" customHeight="1" x14ac:dyDescent="0.2">
      <c r="A59" s="4" t="s">
        <v>29</v>
      </c>
      <c r="B59" s="5" t="s">
        <v>80</v>
      </c>
      <c r="G59" s="5" t="s">
        <v>81</v>
      </c>
      <c r="H59" s="10">
        <v>2400</v>
      </c>
      <c r="I59" s="5" t="s">
        <v>61</v>
      </c>
    </row>
    <row r="60" spans="1:9" s="5" customFormat="1" ht="14.25" customHeight="1" x14ac:dyDescent="0.2">
      <c r="A60" s="4"/>
      <c r="B60" s="5" t="s">
        <v>82</v>
      </c>
      <c r="G60" s="5" t="s">
        <v>81</v>
      </c>
      <c r="H60" s="10">
        <v>4800</v>
      </c>
      <c r="I60" s="5" t="s">
        <v>61</v>
      </c>
    </row>
    <row r="61" spans="1:9" s="5" customFormat="1" ht="14.25" customHeight="1" x14ac:dyDescent="0.2">
      <c r="A61" s="4"/>
      <c r="B61" s="5" t="s">
        <v>83</v>
      </c>
      <c r="G61" s="5" t="s">
        <v>81</v>
      </c>
      <c r="H61" s="10">
        <v>9300</v>
      </c>
      <c r="I61" s="5" t="s">
        <v>61</v>
      </c>
    </row>
    <row r="62" spans="1:9" s="5" customFormat="1" ht="14.25" customHeight="1" x14ac:dyDescent="0.2">
      <c r="A62" s="4"/>
      <c r="H62" s="10"/>
    </row>
    <row r="63" spans="1:9" s="5" customFormat="1" ht="14.25" customHeight="1" x14ac:dyDescent="0.2">
      <c r="A63" s="4" t="s">
        <v>31</v>
      </c>
      <c r="B63" s="5" t="s">
        <v>84</v>
      </c>
      <c r="H63" s="10">
        <v>19000</v>
      </c>
      <c r="I63" s="5" t="s">
        <v>61</v>
      </c>
    </row>
    <row r="64" spans="1:9" s="5" customFormat="1" ht="14.25" customHeight="1" x14ac:dyDescent="0.2">
      <c r="A64" s="4"/>
      <c r="B64" s="5" t="s">
        <v>85</v>
      </c>
      <c r="H64" s="10">
        <v>2000</v>
      </c>
      <c r="I64" s="5" t="s">
        <v>61</v>
      </c>
    </row>
    <row r="65" spans="1:9" s="5" customFormat="1" ht="14.25" customHeight="1" x14ac:dyDescent="0.2">
      <c r="A65" s="4"/>
      <c r="B65" s="5" t="s">
        <v>86</v>
      </c>
      <c r="H65" s="10">
        <v>2000</v>
      </c>
      <c r="I65" s="5" t="s">
        <v>61</v>
      </c>
    </row>
    <row r="66" spans="1:9" s="5" customFormat="1" ht="14.25" customHeight="1" x14ac:dyDescent="0.2">
      <c r="A66" s="4"/>
      <c r="B66" s="5" t="s">
        <v>87</v>
      </c>
      <c r="H66" s="10">
        <v>2000</v>
      </c>
      <c r="I66" s="5" t="s">
        <v>61</v>
      </c>
    </row>
    <row r="67" spans="1:9" s="5" customFormat="1" ht="14.25" customHeight="1" x14ac:dyDescent="0.2">
      <c r="A67" s="4"/>
      <c r="B67" s="5" t="s">
        <v>143</v>
      </c>
      <c r="H67" s="10">
        <v>2000</v>
      </c>
      <c r="I67" s="5" t="s">
        <v>61</v>
      </c>
    </row>
    <row r="68" spans="1:9" s="5" customFormat="1" ht="14.25" customHeight="1" x14ac:dyDescent="0.2">
      <c r="A68" s="4"/>
      <c r="H68" s="10"/>
    </row>
    <row r="69" spans="1:9" s="5" customFormat="1" ht="14.25" customHeight="1" x14ac:dyDescent="0.2">
      <c r="A69" s="4" t="s">
        <v>33</v>
      </c>
      <c r="B69" s="5" t="s">
        <v>88</v>
      </c>
      <c r="H69" s="10">
        <f>F110</f>
        <v>150500</v>
      </c>
      <c r="I69" s="5" t="s">
        <v>61</v>
      </c>
    </row>
    <row r="70" spans="1:9" s="5" customFormat="1" ht="14.25" customHeight="1" x14ac:dyDescent="0.2">
      <c r="A70" s="4"/>
      <c r="H70" s="10"/>
    </row>
    <row r="71" spans="1:9" s="5" customFormat="1" ht="14.25" customHeight="1" x14ac:dyDescent="0.2">
      <c r="A71" s="4" t="s">
        <v>35</v>
      </c>
      <c r="B71" s="5" t="s">
        <v>89</v>
      </c>
      <c r="H71" s="10"/>
    </row>
    <row r="72" spans="1:9" s="5" customFormat="1" ht="14.25" customHeight="1" x14ac:dyDescent="0.2">
      <c r="A72" s="4"/>
      <c r="B72" s="5" t="s">
        <v>90</v>
      </c>
      <c r="G72" s="5" t="s">
        <v>81</v>
      </c>
      <c r="H72" s="10">
        <v>30000</v>
      </c>
      <c r="I72" s="5" t="s">
        <v>61</v>
      </c>
    </row>
    <row r="73" spans="1:9" s="5" customFormat="1" ht="14.25" customHeight="1" x14ac:dyDescent="0.2">
      <c r="A73" s="4"/>
      <c r="B73" s="5" t="s">
        <v>91</v>
      </c>
      <c r="H73" s="10"/>
    </row>
    <row r="74" spans="1:9" s="5" customFormat="1" ht="14.25" customHeight="1" x14ac:dyDescent="0.2">
      <c r="A74" s="4"/>
      <c r="G74" s="5" t="s">
        <v>93</v>
      </c>
      <c r="H74" s="10">
        <v>6000</v>
      </c>
      <c r="I74" s="5" t="s">
        <v>61</v>
      </c>
    </row>
    <row r="75" spans="1:9" s="5" customFormat="1" ht="14.25" customHeight="1" x14ac:dyDescent="0.2">
      <c r="A75" s="4"/>
      <c r="B75" s="5" t="s">
        <v>94</v>
      </c>
      <c r="H75" s="10"/>
    </row>
    <row r="76" spans="1:9" s="5" customFormat="1" ht="14.25" customHeight="1" x14ac:dyDescent="0.2">
      <c r="A76" s="4"/>
      <c r="G76" s="5" t="s">
        <v>93</v>
      </c>
      <c r="H76" s="10">
        <v>8000</v>
      </c>
      <c r="I76" s="5" t="s">
        <v>61</v>
      </c>
    </row>
    <row r="77" spans="1:9" s="5" customFormat="1" ht="14.25" customHeight="1" x14ac:dyDescent="0.2">
      <c r="A77" s="4"/>
      <c r="H77" s="10"/>
    </row>
    <row r="78" spans="1:9" s="5" customFormat="1" ht="14.25" customHeight="1" x14ac:dyDescent="0.2">
      <c r="A78" s="4" t="s">
        <v>95</v>
      </c>
      <c r="B78" s="5" t="s">
        <v>96</v>
      </c>
      <c r="H78" s="10"/>
    </row>
    <row r="79" spans="1:9" s="5" customFormat="1" ht="14.25" customHeight="1" x14ac:dyDescent="0.2">
      <c r="A79" s="4"/>
      <c r="G79" s="5" t="s">
        <v>81</v>
      </c>
      <c r="H79" s="10">
        <v>5100</v>
      </c>
      <c r="I79" s="5" t="s">
        <v>61</v>
      </c>
    </row>
    <row r="80" spans="1:9" s="5" customFormat="1" ht="14.25" customHeight="1" x14ac:dyDescent="0.2">
      <c r="A80" s="4" t="s">
        <v>39</v>
      </c>
      <c r="B80" s="5" t="s">
        <v>97</v>
      </c>
      <c r="G80" s="5" t="s">
        <v>81</v>
      </c>
      <c r="H80" s="10">
        <v>900</v>
      </c>
      <c r="I80" s="5" t="s">
        <v>61</v>
      </c>
    </row>
    <row r="81" spans="1:9" s="5" customFormat="1" ht="14.25" customHeight="1" x14ac:dyDescent="0.2">
      <c r="A81" s="4"/>
      <c r="H81" s="10"/>
    </row>
    <row r="82" spans="1:9" s="5" customFormat="1" ht="14.25" customHeight="1" x14ac:dyDescent="0.2">
      <c r="A82" s="27" t="s">
        <v>41</v>
      </c>
      <c r="B82" s="6" t="s">
        <v>98</v>
      </c>
      <c r="C82" s="6"/>
      <c r="D82" s="6"/>
      <c r="E82" s="6"/>
      <c r="F82" s="6"/>
      <c r="G82" s="6"/>
      <c r="H82" s="13"/>
      <c r="I82" s="6"/>
    </row>
    <row r="83" spans="1:9" s="5" customFormat="1" ht="14.25" customHeight="1" x14ac:dyDescent="0.2">
      <c r="A83" s="27"/>
      <c r="B83" s="6" t="s">
        <v>99</v>
      </c>
      <c r="C83" s="6"/>
      <c r="D83" s="6"/>
      <c r="E83" s="6"/>
      <c r="F83" s="6"/>
      <c r="G83" s="6"/>
      <c r="H83" s="13">
        <v>10000</v>
      </c>
      <c r="I83" s="6" t="s">
        <v>61</v>
      </c>
    </row>
    <row r="84" spans="1:9" s="5" customFormat="1" ht="14.25" customHeight="1" x14ac:dyDescent="0.2">
      <c r="A84" s="4"/>
      <c r="B84" s="6"/>
      <c r="C84" s="6"/>
      <c r="D84" s="6"/>
      <c r="E84" s="6"/>
      <c r="F84" s="6"/>
      <c r="G84" s="6"/>
      <c r="H84" s="10"/>
    </row>
    <row r="85" spans="1:9" s="5" customFormat="1" ht="14.25" customHeight="1" x14ac:dyDescent="0.2">
      <c r="A85" s="4" t="s">
        <v>43</v>
      </c>
      <c r="B85" s="5" t="s">
        <v>100</v>
      </c>
      <c r="H85" s="10">
        <v>2000</v>
      </c>
      <c r="I85" s="5" t="s">
        <v>61</v>
      </c>
    </row>
    <row r="86" spans="1:9" s="5" customFormat="1" ht="14.25" customHeight="1" x14ac:dyDescent="0.2">
      <c r="A86" s="4" t="s">
        <v>45</v>
      </c>
      <c r="B86" s="5" t="s">
        <v>101</v>
      </c>
      <c r="H86" s="10">
        <v>2000</v>
      </c>
      <c r="I86" s="5" t="s">
        <v>61</v>
      </c>
    </row>
    <row r="87" spans="1:9" s="5" customFormat="1" ht="14.25" customHeight="1" x14ac:dyDescent="0.2">
      <c r="A87" s="4" t="s">
        <v>47</v>
      </c>
      <c r="B87" s="5" t="s">
        <v>144</v>
      </c>
      <c r="H87" s="10">
        <v>10000</v>
      </c>
      <c r="I87" s="5" t="s">
        <v>61</v>
      </c>
    </row>
    <row r="88" spans="1:9" s="5" customFormat="1" ht="14.25" customHeight="1" x14ac:dyDescent="0.2">
      <c r="A88" s="4" t="s">
        <v>49</v>
      </c>
      <c r="B88" s="5" t="s">
        <v>103</v>
      </c>
      <c r="H88" s="10">
        <v>10000</v>
      </c>
      <c r="I88" s="5" t="s">
        <v>61</v>
      </c>
    </row>
    <row r="89" spans="1:9" s="5" customFormat="1" ht="14.25" customHeight="1" x14ac:dyDescent="0.2">
      <c r="A89" s="4" t="s">
        <v>51</v>
      </c>
      <c r="B89" s="5" t="s">
        <v>145</v>
      </c>
      <c r="H89" s="10">
        <v>5000</v>
      </c>
      <c r="I89" s="5" t="s">
        <v>61</v>
      </c>
    </row>
    <row r="90" spans="1:9" s="5" customFormat="1" ht="14.25" customHeight="1" x14ac:dyDescent="0.2">
      <c r="A90" s="4" t="s">
        <v>52</v>
      </c>
      <c r="B90" s="5" t="s">
        <v>146</v>
      </c>
      <c r="H90" s="10">
        <v>7200</v>
      </c>
      <c r="I90" s="5" t="s">
        <v>61</v>
      </c>
    </row>
    <row r="91" spans="1:9" s="5" customFormat="1" ht="14.25" customHeight="1" x14ac:dyDescent="0.2">
      <c r="A91" s="4" t="s">
        <v>54</v>
      </c>
      <c r="B91" s="5" t="s">
        <v>147</v>
      </c>
    </row>
    <row r="92" spans="1:9" s="5" customFormat="1" ht="14.25" customHeight="1" x14ac:dyDescent="0.2">
      <c r="A92" s="4"/>
      <c r="B92" s="5" t="s">
        <v>148</v>
      </c>
      <c r="H92" s="10">
        <v>41000</v>
      </c>
      <c r="I92" s="5" t="s">
        <v>61</v>
      </c>
    </row>
    <row r="93" spans="1:9" s="5" customFormat="1" ht="14.25" customHeight="1" x14ac:dyDescent="0.2">
      <c r="A93" s="4" t="s">
        <v>56</v>
      </c>
      <c r="B93" s="5" t="s">
        <v>109</v>
      </c>
      <c r="H93" s="10">
        <v>1800</v>
      </c>
      <c r="I93" s="5" t="s">
        <v>61</v>
      </c>
    </row>
    <row r="94" spans="1:9" s="5" customFormat="1" ht="14.25" customHeight="1" x14ac:dyDescent="0.2">
      <c r="A94" s="4" t="s">
        <v>58</v>
      </c>
      <c r="B94" s="5" t="s">
        <v>110</v>
      </c>
      <c r="H94" s="10">
        <v>10000</v>
      </c>
      <c r="I94" s="5" t="s">
        <v>61</v>
      </c>
    </row>
    <row r="95" spans="1:9" s="5" customFormat="1" ht="14.25" customHeight="1" x14ac:dyDescent="0.2">
      <c r="A95" s="4"/>
      <c r="B95" s="28"/>
    </row>
    <row r="96" spans="1:9" s="5" customFormat="1" ht="14.25" customHeight="1" x14ac:dyDescent="0.2">
      <c r="A96" s="4"/>
    </row>
    <row r="97" spans="1:8" s="5" customFormat="1" ht="14.25" customHeight="1" x14ac:dyDescent="0.2">
      <c r="A97" s="4"/>
      <c r="B97" s="29" t="s">
        <v>111</v>
      </c>
    </row>
    <row r="98" spans="1:8" s="5" customFormat="1" ht="14.25" customHeight="1" x14ac:dyDescent="0.2">
      <c r="B98" s="4"/>
    </row>
    <row r="99" spans="1:8" s="5" customFormat="1" ht="14.25" customHeight="1" x14ac:dyDescent="0.2">
      <c r="A99" s="4" t="s">
        <v>113</v>
      </c>
      <c r="B99" s="15" t="s">
        <v>114</v>
      </c>
      <c r="F99" s="13">
        <v>15000</v>
      </c>
      <c r="G99" s="5" t="s">
        <v>61</v>
      </c>
      <c r="H99" s="13"/>
    </row>
    <row r="100" spans="1:8" s="5" customFormat="1" ht="14.25" customHeight="1" x14ac:dyDescent="0.2">
      <c r="A100" s="4" t="s">
        <v>115</v>
      </c>
      <c r="B100" s="5" t="s">
        <v>116</v>
      </c>
      <c r="F100" s="13">
        <v>4000</v>
      </c>
      <c r="G100" s="5" t="s">
        <v>61</v>
      </c>
      <c r="H100" s="13"/>
    </row>
    <row r="101" spans="1:8" s="5" customFormat="1" ht="14.25" customHeight="1" x14ac:dyDescent="0.2">
      <c r="A101" s="4" t="s">
        <v>117</v>
      </c>
      <c r="B101" s="5" t="s">
        <v>118</v>
      </c>
      <c r="F101" s="13">
        <v>2000</v>
      </c>
      <c r="G101" s="5" t="s">
        <v>61</v>
      </c>
      <c r="H101" s="13"/>
    </row>
    <row r="102" spans="1:8" s="5" customFormat="1" ht="14.25" customHeight="1" x14ac:dyDescent="0.2">
      <c r="A102" s="4" t="s">
        <v>119</v>
      </c>
      <c r="B102" s="5" t="s">
        <v>120</v>
      </c>
      <c r="F102" s="13">
        <v>4000</v>
      </c>
      <c r="G102" s="5" t="s">
        <v>61</v>
      </c>
      <c r="H102" s="13"/>
    </row>
    <row r="103" spans="1:8" s="5" customFormat="1" ht="14.25" customHeight="1" x14ac:dyDescent="0.2">
      <c r="A103" s="4" t="s">
        <v>121</v>
      </c>
      <c r="B103" s="5" t="s">
        <v>122</v>
      </c>
      <c r="F103" s="13">
        <v>1000</v>
      </c>
      <c r="G103" s="5" t="s">
        <v>61</v>
      </c>
      <c r="H103" s="13"/>
    </row>
    <row r="104" spans="1:8" s="5" customFormat="1" ht="14.25" customHeight="1" x14ac:dyDescent="0.2">
      <c r="A104" s="4" t="s">
        <v>123</v>
      </c>
      <c r="B104" s="5" t="s">
        <v>124</v>
      </c>
      <c r="F104" s="13">
        <v>2500</v>
      </c>
      <c r="G104" s="5" t="s">
        <v>61</v>
      </c>
      <c r="H104" s="13"/>
    </row>
    <row r="105" spans="1:8" s="5" customFormat="1" ht="14.25" customHeight="1" x14ac:dyDescent="0.2">
      <c r="A105" s="4" t="s">
        <v>125</v>
      </c>
      <c r="B105" s="5" t="s">
        <v>126</v>
      </c>
      <c r="F105" s="13">
        <v>27000</v>
      </c>
      <c r="G105" s="5" t="s">
        <v>61</v>
      </c>
      <c r="H105" s="13"/>
    </row>
    <row r="106" spans="1:8" s="5" customFormat="1" ht="14.25" customHeight="1" x14ac:dyDescent="0.2">
      <c r="A106" s="27" t="s">
        <v>127</v>
      </c>
      <c r="B106" s="6" t="s">
        <v>128</v>
      </c>
      <c r="C106" s="6"/>
      <c r="D106" s="6"/>
      <c r="E106" s="6"/>
      <c r="F106" s="13">
        <v>40000</v>
      </c>
      <c r="G106" s="6" t="s">
        <v>61</v>
      </c>
      <c r="H106" s="13"/>
    </row>
    <row r="107" spans="1:8" s="5" customFormat="1" ht="14.25" customHeight="1" x14ac:dyDescent="0.2">
      <c r="A107" s="27" t="s">
        <v>129</v>
      </c>
      <c r="B107" s="6" t="s">
        <v>130</v>
      </c>
      <c r="C107" s="6"/>
      <c r="D107" s="6"/>
      <c r="E107" s="6"/>
      <c r="F107" s="13">
        <v>50000</v>
      </c>
      <c r="G107" s="6" t="s">
        <v>61</v>
      </c>
      <c r="H107" s="13"/>
    </row>
    <row r="108" spans="1:8" s="5" customFormat="1" ht="14.25" customHeight="1" x14ac:dyDescent="0.2">
      <c r="A108" s="4" t="s">
        <v>131</v>
      </c>
      <c r="B108" s="5" t="s">
        <v>132</v>
      </c>
      <c r="F108" s="10">
        <v>5000</v>
      </c>
      <c r="G108" s="6" t="s">
        <v>61</v>
      </c>
      <c r="H108" s="10"/>
    </row>
    <row r="109" spans="1:8" s="5" customFormat="1" ht="14.25" customHeight="1" x14ac:dyDescent="0.2">
      <c r="A109" s="4"/>
      <c r="F109" s="10"/>
      <c r="H109" s="10"/>
    </row>
    <row r="110" spans="1:8" s="5" customFormat="1" ht="14.25" customHeight="1" x14ac:dyDescent="0.2">
      <c r="A110" s="4"/>
      <c r="B110" s="5" t="s">
        <v>134</v>
      </c>
      <c r="F110" s="10">
        <f>SUM(F99:F108)</f>
        <v>150500</v>
      </c>
      <c r="G110" s="5" t="s">
        <v>61</v>
      </c>
      <c r="H110" s="10"/>
    </row>
    <row r="111" spans="1:8" s="5" customFormat="1" ht="14.25" customHeight="1" x14ac:dyDescent="0.2">
      <c r="A111" s="4"/>
    </row>
    <row r="112" spans="1:8" s="5" customFormat="1" ht="14.25" customHeight="1" x14ac:dyDescent="0.2">
      <c r="A112" s="4"/>
    </row>
    <row r="113" spans="1:2" x14ac:dyDescent="0.2">
      <c r="A113" s="4"/>
      <c r="B113" s="5"/>
    </row>
  </sheetData>
  <mergeCells count="1">
    <mergeCell ref="A1:I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rowBreaks count="2" manualBreakCount="2">
    <brk id="43" max="16383" man="1"/>
    <brk id="9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2015_cerp151231</vt:lpstr>
      <vt:lpstr>2016v1</vt:lpstr>
      <vt:lpstr>'2015_cerp151231'!Oblast_tisku</vt:lpstr>
      <vt:lpstr>'2016v1'!Oblast_tisku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domnov</dc:creator>
  <cp:lastModifiedBy>domnov</cp:lastModifiedBy>
  <dcterms:created xsi:type="dcterms:W3CDTF">2016-01-09T16:11:11Z</dcterms:created>
  <dcterms:modified xsi:type="dcterms:W3CDTF">2016-01-09T16:17:39Z</dcterms:modified>
</cp:coreProperties>
</file>